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6-Doc-Veille_Conseil\ENTREPRISES\PAC\Réforme PAC 2023\Outils simul PAC 2023\Simulateur ecoRégime\"/>
    </mc:Choice>
  </mc:AlternateContent>
  <xr:revisionPtr revIDLastSave="0" documentId="13_ncr:1_{A82015CD-F12D-4BA7-A0ED-8D3BA4331DBC}" xr6:coauthVersionLast="47" xr6:coauthVersionMax="47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CatégCult" sheetId="1" state="hidden" r:id="rId1"/>
    <sheet name="liste deroulante" sheetId="6" state="hidden" r:id="rId2"/>
    <sheet name="Feuil4 (2)" sheetId="5" state="hidden" r:id="rId3"/>
    <sheet name="type de culture par categorie" sheetId="4" state="hidden" r:id="rId4"/>
    <sheet name="Eco-régime" sheetId="3" r:id="rId5"/>
    <sheet name="Feuille de calcul" sheetId="8" state="hidden" r:id="rId6"/>
  </sheets>
  <definedNames>
    <definedName name="_xlnm._FilterDatabase" localSheetId="0" hidden="1">CatégCult!$A$1:$E$238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" i="8" l="1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B2" i="8"/>
  <c r="B1" i="8" s="1"/>
  <c r="C2" i="8"/>
  <c r="C1" i="8" s="1"/>
  <c r="D2" i="8"/>
  <c r="D1" i="8" s="1"/>
  <c r="E2" i="8"/>
  <c r="E1" i="8" s="1"/>
  <c r="F2" i="8"/>
  <c r="F1" i="8" s="1"/>
  <c r="G2" i="8"/>
  <c r="G1" i="8" s="1"/>
  <c r="H2" i="8"/>
  <c r="H1" i="8" s="1"/>
  <c r="I2" i="8"/>
  <c r="I1" i="8" s="1"/>
  <c r="J2" i="8"/>
  <c r="J1" i="8" s="1"/>
  <c r="K2" i="8"/>
  <c r="K1" i="8" s="1"/>
  <c r="L2" i="8"/>
  <c r="L1" i="8" s="1"/>
  <c r="M2" i="8"/>
  <c r="M1" i="8" s="1"/>
  <c r="N2" i="8"/>
  <c r="N1" i="8" s="1"/>
  <c r="O2" i="8"/>
  <c r="O1" i="8" s="1"/>
  <c r="P2" i="8"/>
  <c r="P1" i="8" s="1"/>
  <c r="Q2" i="8"/>
  <c r="Q1" i="8" s="1"/>
  <c r="R2" i="8"/>
  <c r="R1" i="8" s="1"/>
  <c r="S2" i="8"/>
  <c r="S1" i="8" s="1"/>
  <c r="T2" i="8"/>
  <c r="T1" i="8" s="1"/>
  <c r="U2" i="8"/>
  <c r="U1" i="8" s="1"/>
  <c r="V2" i="8"/>
  <c r="V1" i="8" s="1"/>
  <c r="W2" i="8"/>
  <c r="W1" i="8" s="1"/>
  <c r="X2" i="8"/>
  <c r="X1" i="8" s="1"/>
  <c r="Y2" i="8"/>
  <c r="Y1" i="8" s="1"/>
  <c r="Q10" i="8" l="1"/>
  <c r="D34" i="3" s="1"/>
  <c r="H37" i="3" s="1"/>
  <c r="K10" i="8"/>
  <c r="H52" i="3" s="1"/>
  <c r="N10" i="8"/>
  <c r="H57" i="3" s="1"/>
  <c r="L10" i="8"/>
  <c r="H50" i="3" s="1"/>
  <c r="M10" i="8"/>
  <c r="P10" i="8"/>
  <c r="G10" i="8"/>
  <c r="H10" i="8"/>
  <c r="I10" i="8"/>
  <c r="H48" i="3" s="1"/>
  <c r="J10" i="8"/>
  <c r="H49" i="3" s="1"/>
  <c r="F10" i="8"/>
  <c r="E10" i="8"/>
  <c r="A10" i="8"/>
  <c r="F21" i="3" s="1"/>
  <c r="D27" i="3" l="1"/>
  <c r="H69" i="3"/>
  <c r="H51" i="3"/>
  <c r="R10" i="8"/>
  <c r="H64" i="3" s="1"/>
  <c r="O10" i="8"/>
  <c r="F62" i="3" s="1"/>
  <c r="D10" i="8"/>
  <c r="I16" i="8" s="1"/>
  <c r="F52" i="3" s="1"/>
  <c r="H30" i="3" l="1"/>
  <c r="I32" i="3"/>
  <c r="H16" i="8"/>
  <c r="F51" i="3" s="1"/>
  <c r="F16" i="8"/>
  <c r="F49" i="3" s="1"/>
  <c r="B16" i="8"/>
  <c r="F63" i="3" s="1"/>
  <c r="D16" i="8"/>
  <c r="F61" i="3" s="1"/>
  <c r="E16" i="8"/>
  <c r="F48" i="3" s="1"/>
  <c r="G16" i="8"/>
  <c r="K16" i="8"/>
  <c r="D23" i="3"/>
  <c r="I21" i="8"/>
  <c r="J52" i="3" s="1"/>
  <c r="P21" i="8"/>
  <c r="J60" i="3" s="1"/>
  <c r="B10" i="8"/>
  <c r="H21" i="8" l="1"/>
  <c r="J51" i="3" s="1"/>
  <c r="F50" i="3"/>
  <c r="G21" i="8"/>
  <c r="J50" i="3" s="1"/>
  <c r="F21" i="8"/>
  <c r="J49" i="3" s="1"/>
  <c r="M21" i="8"/>
  <c r="J63" i="3" s="1"/>
  <c r="N21" i="8"/>
  <c r="J61" i="3" s="1"/>
  <c r="O21" i="8"/>
  <c r="J55" i="3" s="1"/>
  <c r="F55" i="3"/>
  <c r="E21" i="8"/>
  <c r="J48" i="3" s="1"/>
  <c r="C10" i="8"/>
  <c r="L16" i="8"/>
  <c r="Q21" i="8" l="1"/>
  <c r="J68" i="3" s="1"/>
  <c r="F68" i="3"/>
  <c r="J21" i="8"/>
  <c r="J54" i="3" s="1"/>
  <c r="K21" i="8"/>
  <c r="J53" i="3" s="1"/>
  <c r="J72" i="3" l="1"/>
  <c r="L21" i="8"/>
  <c r="R21" i="8" s="1"/>
  <c r="F25" i="3" s="1"/>
  <c r="H25" i="3" s="1"/>
  <c r="H42" i="3" s="1"/>
</calcChain>
</file>

<file path=xl/sharedStrings.xml><?xml version="1.0" encoding="utf-8"?>
<sst xmlns="http://schemas.openxmlformats.org/spreadsheetml/2006/main" count="2221" uniqueCount="714">
  <si>
    <t>Code_cult</t>
  </si>
  <si>
    <t>LibelleDC</t>
  </si>
  <si>
    <t>Code Catégorie</t>
  </si>
  <si>
    <t>DC</t>
  </si>
  <si>
    <t>SC</t>
  </si>
  <si>
    <t>ACP</t>
  </si>
  <si>
    <t>Autre culture pérenne</t>
  </si>
  <si>
    <t>I</t>
  </si>
  <si>
    <t>Culture permanente (CP)</t>
  </si>
  <si>
    <t>AGR</t>
  </si>
  <si>
    <t>Agrume</t>
  </si>
  <si>
    <t>ARBORICULTURE ET VITICULTURE</t>
  </si>
  <si>
    <t>AIL</t>
  </si>
  <si>
    <t>Ail</t>
  </si>
  <si>
    <t>D</t>
  </si>
  <si>
    <t>8 - Autres cultures</t>
  </si>
  <si>
    <t>Fruits, légumes, fleurs</t>
  </si>
  <si>
    <t>LÉGUMES ET FRUITS</t>
  </si>
  <si>
    <t>ANE</t>
  </si>
  <si>
    <t>Aneth</t>
  </si>
  <si>
    <t>Plantes à parfum, aromatiques et médicinales</t>
  </si>
  <si>
    <t>ANG</t>
  </si>
  <si>
    <t>Angélique</t>
  </si>
  <si>
    <t>PLANTES ORNEMENTALES ET PLANTES À PARFUM, AROMATIQUES ET MÉDICINALES</t>
  </si>
  <si>
    <t>ANI</t>
  </si>
  <si>
    <t>Anis</t>
  </si>
  <si>
    <t>ARA</t>
  </si>
  <si>
    <t>Arachide</t>
  </si>
  <si>
    <t>B2</t>
  </si>
  <si>
    <t>6 - Protéagineux et légumineuses fourragères</t>
  </si>
  <si>
    <t>ART</t>
  </si>
  <si>
    <t>Artichaut</t>
  </si>
  <si>
    <t>AUB</t>
  </si>
  <si>
    <t>Aubergine</t>
  </si>
  <si>
    <t>AVH</t>
  </si>
  <si>
    <t>Avoine d'hiver</t>
  </si>
  <si>
    <t>C1</t>
  </si>
  <si>
    <t>1 - Céréales d'hiver</t>
  </si>
  <si>
    <t>AVP</t>
  </si>
  <si>
    <t>Avoine de printemps</t>
  </si>
  <si>
    <t>C2</t>
  </si>
  <si>
    <t>2 et 3 - Céréales printemps_Plantes sarclées</t>
  </si>
  <si>
    <t>CÉRÉALES ET PSEUDO-CÉRÉALES</t>
  </si>
  <si>
    <t>BAR</t>
  </si>
  <si>
    <t>Bardane [Asteracée bisannuelle]</t>
  </si>
  <si>
    <t>Autres</t>
  </si>
  <si>
    <t>BAS</t>
  </si>
  <si>
    <t>Basilic</t>
  </si>
  <si>
    <t>BDH</t>
  </si>
  <si>
    <t>Blé dur d'hiver</t>
  </si>
  <si>
    <t>Blé dur d’hiver</t>
  </si>
  <si>
    <t>BDP</t>
  </si>
  <si>
    <t>Blé dur de printemps</t>
  </si>
  <si>
    <t>BFP</t>
  </si>
  <si>
    <t>Bande admissible le long d’une forêt avec production</t>
  </si>
  <si>
    <t>Divers</t>
  </si>
  <si>
    <t>DIVERS</t>
  </si>
  <si>
    <t>BFS</t>
  </si>
  <si>
    <t>Bande admissible le long d’une forêt sans production</t>
  </si>
  <si>
    <t>BLT</t>
  </si>
  <si>
    <t>Bleuet</t>
  </si>
  <si>
    <t>BOP</t>
  </si>
  <si>
    <t>Bois pâturé</t>
  </si>
  <si>
    <t>P</t>
  </si>
  <si>
    <t>PRAIRIES OU PâTURAGES PERMANENTS</t>
  </si>
  <si>
    <t>PRAIRIES OU PÂTURAGES PERMANENTS</t>
  </si>
  <si>
    <t>Bois pâturé (prairie herbacée sous couvert d’arbres)</t>
  </si>
  <si>
    <t>BOR</t>
  </si>
  <si>
    <t>Bordure de champ</t>
  </si>
  <si>
    <t>BRH</t>
  </si>
  <si>
    <t>Bourrache de 5 ans ou moins</t>
  </si>
  <si>
    <t>A1</t>
  </si>
  <si>
    <t>7 - Prairies temporaires et jachères</t>
  </si>
  <si>
    <t>SURFACES HERBACÉES TEMPORAIRES (DE 5 ANS OU MOINS)</t>
  </si>
  <si>
    <t>BRO</t>
  </si>
  <si>
    <t>Brome de 5 ans ou moins</t>
  </si>
  <si>
    <t>Brôme de 5 ans ou moins</t>
  </si>
  <si>
    <t>BTA</t>
  </si>
  <si>
    <t>Bande tampon</t>
  </si>
  <si>
    <t>BTH</t>
  </si>
  <si>
    <t>Blé tendre d'hiver</t>
  </si>
  <si>
    <t>Blé tendre d’hiver</t>
  </si>
  <si>
    <t>BTN</t>
  </si>
  <si>
    <t>Betterave non fourragère / bette</t>
  </si>
  <si>
    <t>C5</t>
  </si>
  <si>
    <t>Betterave non fourragère / Bette</t>
  </si>
  <si>
    <t>BTP</t>
  </si>
  <si>
    <t>Blé tendre de printemps</t>
  </si>
  <si>
    <t>BUR</t>
  </si>
  <si>
    <t>Bugle rampant</t>
  </si>
  <si>
    <t>BVF</t>
  </si>
  <si>
    <t>Betterave fourragère</t>
  </si>
  <si>
    <t>Autres fourrages</t>
  </si>
  <si>
    <t>FOURRAGES</t>
  </si>
  <si>
    <t>CAG</t>
  </si>
  <si>
    <t>Autre céréale ou pseudo-céréale d’un autre Genre</t>
  </si>
  <si>
    <t>CAF</t>
  </si>
  <si>
    <t>Carotte fourragère</t>
  </si>
  <si>
    <t>Autre céréale ou pseudo-céréale d'un autre genre</t>
  </si>
  <si>
    <t>CAR</t>
  </si>
  <si>
    <t>Carotte</t>
  </si>
  <si>
    <t>CAV</t>
  </si>
  <si>
    <t>Carvi</t>
  </si>
  <si>
    <t>CBT</t>
  </si>
  <si>
    <t>Cerise bigarreau pour transformation</t>
  </si>
  <si>
    <t>CCN</t>
  </si>
  <si>
    <t>Concombre/cornichon</t>
  </si>
  <si>
    <t>Concombre / Cornichon</t>
  </si>
  <si>
    <t>CCT</t>
  </si>
  <si>
    <t>Courgette/citrouille</t>
  </si>
  <si>
    <t>Courgette / Citrouille</t>
  </si>
  <si>
    <t>CEL</t>
  </si>
  <si>
    <t>Céleri</t>
  </si>
  <si>
    <t>CES</t>
  </si>
  <si>
    <t>Chicorée/endive/scarole</t>
  </si>
  <si>
    <t>Chicorée / Endive / Scarole</t>
  </si>
  <si>
    <t>CGF</t>
  </si>
  <si>
    <t>Autre céréale de genre Fagopyrum</t>
  </si>
  <si>
    <t>Sarrasin</t>
  </si>
  <si>
    <t>CGH</t>
  </si>
  <si>
    <t>Autre céréale de genre Phalaris</t>
  </si>
  <si>
    <t>CGO</t>
  </si>
  <si>
    <t>Autre céréale de genre Sorghum</t>
  </si>
  <si>
    <t>CGP</t>
  </si>
  <si>
    <t>Autre céréale de genre Panicum</t>
  </si>
  <si>
    <t>CGS</t>
  </si>
  <si>
    <t>Autre céréale de genre Setaria</t>
  </si>
  <si>
    <t>CHA</t>
  </si>
  <si>
    <t>Autre céréales d'hiver du genre Avena</t>
  </si>
  <si>
    <t>CHF</t>
  </si>
  <si>
    <t>Chou fourrager</t>
  </si>
  <si>
    <t>CHH</t>
  </si>
  <si>
    <t>Autre céréale d'hiver de genre Hordeum</t>
  </si>
  <si>
    <t>Autre céréale d’hiver de genre Hordeum</t>
  </si>
  <si>
    <t>CHR</t>
  </si>
  <si>
    <t>Chardon Marie</t>
  </si>
  <si>
    <t>CHS</t>
  </si>
  <si>
    <t>Autre céréale d'hiver de genre Secale</t>
  </si>
  <si>
    <t>CHT</t>
  </si>
  <si>
    <t>Autre céréale d'hiver de genre Triticum</t>
  </si>
  <si>
    <t>Autre céréale d’hiver de genre Triticum</t>
  </si>
  <si>
    <t>CHU</t>
  </si>
  <si>
    <t>Chou</t>
  </si>
  <si>
    <t>CHV</t>
  </si>
  <si>
    <t>Chanvre</t>
  </si>
  <si>
    <t>CULTURES DE FIBRES</t>
  </si>
  <si>
    <t>CIB</t>
  </si>
  <si>
    <t>Ciboulette</t>
  </si>
  <si>
    <t>CID</t>
  </si>
  <si>
    <t>Cultures conduites en inter- rangs : 2 cultures représentant chacune plus de 25%</t>
  </si>
  <si>
    <t>9 - Autres cultures</t>
  </si>
  <si>
    <t>CMB</t>
  </si>
  <si>
    <t>Courge musquée/butternut</t>
  </si>
  <si>
    <t>Courge musquée / Butternut</t>
  </si>
  <si>
    <t>CML</t>
  </si>
  <si>
    <t>Cameline</t>
  </si>
  <si>
    <t>C4</t>
  </si>
  <si>
    <t>5 - Oléagineux de printemps</t>
  </si>
  <si>
    <t>OLÉAGINEUX</t>
  </si>
  <si>
    <t>CMM</t>
  </si>
  <si>
    <t>Camomille</t>
  </si>
  <si>
    <t>CPA</t>
  </si>
  <si>
    <t>Autre céréale de printemps de genre Avena</t>
  </si>
  <si>
    <t>CPH</t>
  </si>
  <si>
    <t>Autre céréale de printemps de genre Hordeum</t>
  </si>
  <si>
    <t>CPL</t>
  </si>
  <si>
    <t>Fourrage composé de céréales et/ou protéagineux (&lt; 50 %) et/ou de légumineuses (&lt; 50 %)</t>
  </si>
  <si>
    <t>Fourrage composé de céréales et/ou de protéagineux (en proportion &lt; 50%) et/ou de légumineuses fourragères (en proportion &lt; 50%)</t>
  </si>
  <si>
    <t>CPS</t>
  </si>
  <si>
    <t>Autre céréale de printemps de genre Secale</t>
  </si>
  <si>
    <t>CPT</t>
  </si>
  <si>
    <t>Autre céréale de printemps du genre Triticum</t>
  </si>
  <si>
    <t>CPZ</t>
  </si>
  <si>
    <t>Autre céréale de printemps de genre Zea [= Maïs]</t>
  </si>
  <si>
    <t>CRA</t>
  </si>
  <si>
    <t>Cresson alénois de 5 ans ou moins [Brassicacée herbacée]</t>
  </si>
  <si>
    <t>CRD</t>
  </si>
  <si>
    <t>Coriandre</t>
  </si>
  <si>
    <t>CRF</t>
  </si>
  <si>
    <t>Cerfeuil</t>
  </si>
  <si>
    <t>CRN</t>
  </si>
  <si>
    <t>Cornille [Fabacée - plante herbacée annuelle]</t>
  </si>
  <si>
    <t>CRS</t>
  </si>
  <si>
    <t>Cresson</t>
  </si>
  <si>
    <t>CSE</t>
  </si>
  <si>
    <t>Chanvre (non admissible après instruction)</t>
  </si>
  <si>
    <t>CSS</t>
  </si>
  <si>
    <t>Culture sous serre hors sol</t>
  </si>
  <si>
    <t>CTG</t>
  </si>
  <si>
    <t>Châtaigne</t>
  </si>
  <si>
    <t>CUM</t>
  </si>
  <si>
    <t>Cumin</t>
  </si>
  <si>
    <t>CZH</t>
  </si>
  <si>
    <t>Colza d'hiver</t>
  </si>
  <si>
    <t>C3</t>
  </si>
  <si>
    <t>4 - Oléagineux d'hiver</t>
  </si>
  <si>
    <t>Colza d’hiver</t>
  </si>
  <si>
    <t>CZP</t>
  </si>
  <si>
    <t>Colza de printemps</t>
  </si>
  <si>
    <t>DOL</t>
  </si>
  <si>
    <t>Dolique [Fabacée - plante herbacée annuelle]</t>
  </si>
  <si>
    <t>DTY</t>
  </si>
  <si>
    <t>Dactyle de 5 ans ou moins</t>
  </si>
  <si>
    <t>EPE</t>
  </si>
  <si>
    <t>Epeautre</t>
  </si>
  <si>
    <t>Épeautre</t>
  </si>
  <si>
    <t>EPI</t>
  </si>
  <si>
    <t>Epinard</t>
  </si>
  <si>
    <t>Épinard</t>
  </si>
  <si>
    <t>EST</t>
  </si>
  <si>
    <t>Estragon</t>
  </si>
  <si>
    <t>FAG</t>
  </si>
  <si>
    <t>Autre fourrage annuel d'un autre genre</t>
  </si>
  <si>
    <t>Autre fourrage annuel d’un autre genre</t>
  </si>
  <si>
    <t>FET</t>
  </si>
  <si>
    <t>Fétuque de 5 ans ou moins</t>
  </si>
  <si>
    <t>FEV</t>
  </si>
  <si>
    <t>Fève</t>
  </si>
  <si>
    <t>FFO</t>
  </si>
  <si>
    <t>Féverole fourragère</t>
  </si>
  <si>
    <t>LÉGUMINEUSES FOURRAGÈRES</t>
  </si>
  <si>
    <t>FLA</t>
  </si>
  <si>
    <t>Autre fruit ou légume annuel</t>
  </si>
  <si>
    <t>Autre légume ou fruit annuel</t>
  </si>
  <si>
    <t>FLO</t>
  </si>
  <si>
    <t>Fléole de 5 ans ou moins</t>
  </si>
  <si>
    <t>FLP</t>
  </si>
  <si>
    <t>Autre légume ou fruit pérenne</t>
  </si>
  <si>
    <t>FNO</t>
  </si>
  <si>
    <t>Fenouil</t>
  </si>
  <si>
    <t>FNU</t>
  </si>
  <si>
    <t>Fenugrec [Fabacée - plante herbacée annuelle]</t>
  </si>
  <si>
    <t>LÉGUMINEUSES</t>
  </si>
  <si>
    <t>Fenugrec</t>
  </si>
  <si>
    <t>FRA</t>
  </si>
  <si>
    <t>Fraise</t>
  </si>
  <si>
    <t>FSG</t>
  </si>
  <si>
    <t>Autre plante fourragère sarclée d'un autre genre</t>
  </si>
  <si>
    <t>Autre plante fourragère sarclée d’un autre genre</t>
  </si>
  <si>
    <t>FVL</t>
  </si>
  <si>
    <t>Féverole</t>
  </si>
  <si>
    <t>B1</t>
  </si>
  <si>
    <t>PROTÉAGINEUX</t>
  </si>
  <si>
    <t>GAI</t>
  </si>
  <si>
    <t>Gaillet</t>
  </si>
  <si>
    <t>GES</t>
  </si>
  <si>
    <t>Gesse</t>
  </si>
  <si>
    <t>GFP</t>
  </si>
  <si>
    <t>Autre graminée fourragère pure de 5 ans ou moins</t>
  </si>
  <si>
    <t>HAR</t>
  </si>
  <si>
    <t>Haricot/flageolet</t>
  </si>
  <si>
    <t>Haricot / Flageolet</t>
  </si>
  <si>
    <t>HBL</t>
  </si>
  <si>
    <t>Houblon</t>
  </si>
  <si>
    <t>J5M</t>
  </si>
  <si>
    <t>Jachère de 5 ans ou moins</t>
  </si>
  <si>
    <t>A2</t>
  </si>
  <si>
    <t>JACHÈRES</t>
  </si>
  <si>
    <t>J6P</t>
  </si>
  <si>
    <t>Jachère de 6 ans ou plus</t>
  </si>
  <si>
    <t>J6S</t>
  </si>
  <si>
    <t>Jachère SIE de 6 ans ou plus</t>
  </si>
  <si>
    <t>Jachère de 6 ans ou plus déclarée comme SIE</t>
  </si>
  <si>
    <t>JNO</t>
  </si>
  <si>
    <t>Jachère noire</t>
  </si>
  <si>
    <t>JOD</t>
  </si>
  <si>
    <t>Jarosse déshydratée</t>
  </si>
  <si>
    <t>JOS</t>
  </si>
  <si>
    <t>Jarosse</t>
  </si>
  <si>
    <t>LAV</t>
  </si>
  <si>
    <t>Lavande / Lavandin</t>
  </si>
  <si>
    <t>LBF</t>
  </si>
  <si>
    <t>Laitue/batavia/feuille de chêne</t>
  </si>
  <si>
    <t>Laitue / Batavia / Feuille de chêne</t>
  </si>
  <si>
    <t>LDH</t>
  </si>
  <si>
    <t>Lupin doux d'hiver</t>
  </si>
  <si>
    <t>LDP</t>
  </si>
  <si>
    <t>Lupin doux de printemps</t>
  </si>
  <si>
    <t>LEC</t>
  </si>
  <si>
    <t>Lentille non fourragère</t>
  </si>
  <si>
    <t>Lentille cultivée (non fourragère)</t>
  </si>
  <si>
    <t>LEF</t>
  </si>
  <si>
    <t>Lentille fourragère</t>
  </si>
  <si>
    <t>LFH</t>
  </si>
  <si>
    <t>Lupin fourrager d'hiver</t>
  </si>
  <si>
    <t>Lupin fourrager d’hiver</t>
  </si>
  <si>
    <t>LFP</t>
  </si>
  <si>
    <t>Lupin fourrager de printemps</t>
  </si>
  <si>
    <t>LIF</t>
  </si>
  <si>
    <t>Lin fibres</t>
  </si>
  <si>
    <t>LIH</t>
  </si>
  <si>
    <t>Lin non textile d'hiver</t>
  </si>
  <si>
    <t>Lin d’hiver</t>
  </si>
  <si>
    <t>Lin non textile d’hiver</t>
  </si>
  <si>
    <t>LIP</t>
  </si>
  <si>
    <t>Lin non textile de printemps</t>
  </si>
  <si>
    <t>Lin de printemps</t>
  </si>
  <si>
    <t>LOT</t>
  </si>
  <si>
    <t>Lotier</t>
  </si>
  <si>
    <t>LUD</t>
  </si>
  <si>
    <t>Luzerne déshydratée</t>
  </si>
  <si>
    <t>LUZ</t>
  </si>
  <si>
    <t>Luzerne</t>
  </si>
  <si>
    <t>MAC</t>
  </si>
  <si>
    <t>Mâche</t>
  </si>
  <si>
    <t>MAV</t>
  </si>
  <si>
    <t>Mauve</t>
  </si>
  <si>
    <t>MCR</t>
  </si>
  <si>
    <t>Mélange de céréales ou pseudo-céréales pures ou mélange avec des protéagineux non prépondérants</t>
  </si>
  <si>
    <t>Mélange de céréales ou pseudo-céréales pures ou en mélange avec des protéagineux non prépondérants</t>
  </si>
  <si>
    <t>MCT</t>
  </si>
  <si>
    <t>Miscanthus</t>
  </si>
  <si>
    <t>MED</t>
  </si>
  <si>
    <t>Mélilot déshydraté</t>
  </si>
  <si>
    <t>MEL</t>
  </si>
  <si>
    <t>Mélilot</t>
  </si>
  <si>
    <t>MID</t>
  </si>
  <si>
    <t>Maïs doux</t>
  </si>
  <si>
    <t>MIE</t>
  </si>
  <si>
    <t>Maïs ensilage</t>
  </si>
  <si>
    <t>MIN</t>
  </si>
  <si>
    <t>Minette</t>
  </si>
  <si>
    <t>MIS</t>
  </si>
  <si>
    <t>Maïs</t>
  </si>
  <si>
    <t>MLC</t>
  </si>
  <si>
    <t>Mélange de légumineuses fourragères prépondérantes et de céréales et/ou d'oléagineux</t>
  </si>
  <si>
    <t>Mélange de légumineuses fourragères prépondérantes et de céréales et/ou d’oléagineux</t>
  </si>
  <si>
    <t>MLD</t>
  </si>
  <si>
    <t>Mélange de légumineuses déshydratées entre elles</t>
  </si>
  <si>
    <t>MLF</t>
  </si>
  <si>
    <t>Mélange de légumineuses fourragères entre elles</t>
  </si>
  <si>
    <t>Mélange de légumineuses fourragères (entre elles)</t>
  </si>
  <si>
    <t>MLG</t>
  </si>
  <si>
    <t>Mélange légumineuses prépondérantes et graminées</t>
  </si>
  <si>
    <t>Mélange de légumineuses prépondérantes et de graminées fourragères de 5 ans ou moins</t>
  </si>
  <si>
    <t>MLI</t>
  </si>
  <si>
    <t>Mélisse</t>
  </si>
  <si>
    <t>MLO</t>
  </si>
  <si>
    <t>Melon</t>
  </si>
  <si>
    <t>MLP</t>
  </si>
  <si>
    <t>Millepertuis</t>
  </si>
  <si>
    <t>MLS</t>
  </si>
  <si>
    <t>Mélange de légumineuses non fourragères prépondérantes et de céréales et/ou oléagineux</t>
  </si>
  <si>
    <t>MLT</t>
  </si>
  <si>
    <t>Millet</t>
  </si>
  <si>
    <t>MOH</t>
  </si>
  <si>
    <t>Moha</t>
  </si>
  <si>
    <t>MOL</t>
  </si>
  <si>
    <t>Mélange d'oléagineux</t>
  </si>
  <si>
    <t>MOT</t>
  </si>
  <si>
    <t>Moutarde</t>
  </si>
  <si>
    <t>MPA</t>
  </si>
  <si>
    <t>Autre mélange de plantes fixant l'azote</t>
  </si>
  <si>
    <t>Autre mélange de plantes fixant l’azote</t>
  </si>
  <si>
    <t>MPC</t>
  </si>
  <si>
    <t>Mélange de protéagineux prépondérants et de céréales</t>
  </si>
  <si>
    <t>Mélange de protéagineux prépondérants (pois et/ou lupin et/ou féverole) et de céréales</t>
  </si>
  <si>
    <t>MPP</t>
  </si>
  <si>
    <t>Mélange de protéagineux</t>
  </si>
  <si>
    <t>Mélange de protéagineux (pois et/ou lupin et/ou féverole)</t>
  </si>
  <si>
    <t>MRG</t>
  </si>
  <si>
    <t>Marguerite</t>
  </si>
  <si>
    <t>MRJ</t>
  </si>
  <si>
    <t>Marjolaine/origan</t>
  </si>
  <si>
    <t>MTH</t>
  </si>
  <si>
    <t>Menthe</t>
  </si>
  <si>
    <t>NOS</t>
  </si>
  <si>
    <t>Noisette</t>
  </si>
  <si>
    <t>NOX</t>
  </si>
  <si>
    <t>Noix</t>
  </si>
  <si>
    <t>NVE</t>
  </si>
  <si>
    <t>Navette d'été</t>
  </si>
  <si>
    <t>Navette d’été</t>
  </si>
  <si>
    <t>NVF</t>
  </si>
  <si>
    <t>Navet fourrager</t>
  </si>
  <si>
    <t>NVH</t>
  </si>
  <si>
    <t>Navette d'hiver</t>
  </si>
  <si>
    <t>NVT</t>
  </si>
  <si>
    <t>Navet</t>
  </si>
  <si>
    <t>NYG</t>
  </si>
  <si>
    <t>Nyger [Asteracée annuelle]</t>
  </si>
  <si>
    <t>OAG</t>
  </si>
  <si>
    <t>Autre oléagineux d'un autre genre</t>
  </si>
  <si>
    <t>Autre oléagineux d’un autre genre</t>
  </si>
  <si>
    <t>OEH</t>
  </si>
  <si>
    <t>Autre oléagineux d'espèce Helianthus</t>
  </si>
  <si>
    <t>OEI</t>
  </si>
  <si>
    <t>Oeillette</t>
  </si>
  <si>
    <t>Œillette (Pavot)</t>
  </si>
  <si>
    <t>OHN</t>
  </si>
  <si>
    <t>Autre oléagineux d'hiver d'espèce Brassica napus</t>
  </si>
  <si>
    <t>OHR</t>
  </si>
  <si>
    <t>Autre oléagineux d'hiver d'espèce Brassica rapa</t>
  </si>
  <si>
    <t>OIG</t>
  </si>
  <si>
    <t>Oignon / échalote</t>
  </si>
  <si>
    <t>Oignon / Échalotte</t>
  </si>
  <si>
    <t>OPN</t>
  </si>
  <si>
    <t>Autre oléagineux de printemps d'espèce Brassica napus [= colza]</t>
  </si>
  <si>
    <t>OPR</t>
  </si>
  <si>
    <t>Autre oléagineux de printemps d'espèce Brassica rapa [= navette]</t>
  </si>
  <si>
    <t>ORH</t>
  </si>
  <si>
    <t>Orge d'hiver</t>
  </si>
  <si>
    <t>ORP</t>
  </si>
  <si>
    <t>Orge de printemps</t>
  </si>
  <si>
    <t>ORT</t>
  </si>
  <si>
    <t>Ortie</t>
  </si>
  <si>
    <t>OSE</t>
  </si>
  <si>
    <t>Oseille</t>
  </si>
  <si>
    <t>PAG</t>
  </si>
  <si>
    <t>Autre protéagineux d'un autre genre</t>
  </si>
  <si>
    <t>Autre protéagineux d’un autre genre</t>
  </si>
  <si>
    <t>PAN</t>
  </si>
  <si>
    <t>Panais</t>
  </si>
  <si>
    <t>PAQ</t>
  </si>
  <si>
    <t>Pâquerette</t>
  </si>
  <si>
    <t>PAS</t>
  </si>
  <si>
    <t>Pastèque</t>
  </si>
  <si>
    <t>PAT</t>
  </si>
  <si>
    <t>Pâturin de 5 ans ou moins</t>
  </si>
  <si>
    <t>PCH</t>
  </si>
  <si>
    <t>Pois chiche</t>
  </si>
  <si>
    <t>PCL</t>
  </si>
  <si>
    <t>Phacélie de 5 ans ou moins</t>
  </si>
  <si>
    <t>PEP</t>
  </si>
  <si>
    <t>Pépinière</t>
  </si>
  <si>
    <t>PFH</t>
  </si>
  <si>
    <t>Pois fourrager d'hiver</t>
  </si>
  <si>
    <t>Pois fourrager d’hiver</t>
  </si>
  <si>
    <t>PFP</t>
  </si>
  <si>
    <t>Pois fourrager de printemps</t>
  </si>
  <si>
    <t>PFR</t>
  </si>
  <si>
    <t>Petit fruit rouge</t>
  </si>
  <si>
    <t>PHI</t>
  </si>
  <si>
    <t>Pois d'hiver</t>
  </si>
  <si>
    <t>Pois d’hiver</t>
  </si>
  <si>
    <t>PMV</t>
  </si>
  <si>
    <t>Primevère</t>
  </si>
  <si>
    <t>POR</t>
  </si>
  <si>
    <t>Poireau</t>
  </si>
  <si>
    <t>POT</t>
  </si>
  <si>
    <t>Potiron / potimarron</t>
  </si>
  <si>
    <t>Potiron / Potimarron</t>
  </si>
  <si>
    <t>PPA</t>
  </si>
  <si>
    <t>Autre plante ornementale et PPAM annuelle</t>
  </si>
  <si>
    <t>Autres plantes ornementales et PPAM annuelles</t>
  </si>
  <si>
    <t>PPH</t>
  </si>
  <si>
    <t>Prairie permanente - herbe</t>
  </si>
  <si>
    <t>Prairie permanente - herbe (ressources fourragères ligneuses absentes ou peu présentes)</t>
  </si>
  <si>
    <t>PPO</t>
  </si>
  <si>
    <t>Pois (petit pois, pois cassés, pois gourmands)</t>
  </si>
  <si>
    <t>Pois (petits pois, pois cassés, pois gourmands)</t>
  </si>
  <si>
    <t>PPP</t>
  </si>
  <si>
    <t>Autres plantes ornementales et PPAM pérennes</t>
  </si>
  <si>
    <t>PPR</t>
  </si>
  <si>
    <t>Pois de printemps</t>
  </si>
  <si>
    <t>PRL</t>
  </si>
  <si>
    <t>Prairie en rotation longue (6 ans ou plus)</t>
  </si>
  <si>
    <t>PSE</t>
  </si>
  <si>
    <t>Pensée</t>
  </si>
  <si>
    <t>PSL</t>
  </si>
  <si>
    <t>Persil</t>
  </si>
  <si>
    <t>PSN</t>
  </si>
  <si>
    <t>Psyllium noir de Provence</t>
  </si>
  <si>
    <t>PSY</t>
  </si>
  <si>
    <t>Plantain psyllium</t>
  </si>
  <si>
    <t>PTC</t>
  </si>
  <si>
    <t>Pomme de terre de consommation</t>
  </si>
  <si>
    <t>PTF</t>
  </si>
  <si>
    <t>Pomme de terre fécule</t>
  </si>
  <si>
    <t>Pomme de terre féculière</t>
  </si>
  <si>
    <t>PTR</t>
  </si>
  <si>
    <t>Prairie temporaire de 5 ans ou moins</t>
  </si>
  <si>
    <t>Autre prairie temporaire de 5 ans ou moins</t>
  </si>
  <si>
    <t>PWT</t>
  </si>
  <si>
    <t>Poire Williams pour transformation</t>
  </si>
  <si>
    <t>PVP</t>
  </si>
  <si>
    <t>Poivron / piment</t>
  </si>
  <si>
    <t>RDF</t>
  </si>
  <si>
    <t>Radis fourrager [Brassicacée]</t>
  </si>
  <si>
    <t>Radis fourrager</t>
  </si>
  <si>
    <t>RDI</t>
  </si>
  <si>
    <t>Radis</t>
  </si>
  <si>
    <t>RGA</t>
  </si>
  <si>
    <t>Ray-grass anglais</t>
  </si>
  <si>
    <t>Ray-grass de 5 ans ou moins</t>
  </si>
  <si>
    <t>RIZ</t>
  </si>
  <si>
    <t>Riz</t>
  </si>
  <si>
    <t>ROM</t>
  </si>
  <si>
    <t>Romarin</t>
  </si>
  <si>
    <t>ROQ</t>
  </si>
  <si>
    <t>Roquette</t>
  </si>
  <si>
    <t>ROS</t>
  </si>
  <si>
    <t>Roselière</t>
  </si>
  <si>
    <t>RUT</t>
  </si>
  <si>
    <t>Rutabaga</t>
  </si>
  <si>
    <t>SAD</t>
  </si>
  <si>
    <t>Sainfoin déshydraté</t>
  </si>
  <si>
    <t>SAI</t>
  </si>
  <si>
    <t>Sainfoin</t>
  </si>
  <si>
    <t>SBO</t>
  </si>
  <si>
    <t>Surface boisée sur une ancienne terre agricole</t>
  </si>
  <si>
    <t>SED</t>
  </si>
  <si>
    <t>Serradelle déshydratée</t>
  </si>
  <si>
    <t>SER</t>
  </si>
  <si>
    <t>Serradelle</t>
  </si>
  <si>
    <t>SFI</t>
  </si>
  <si>
    <t>Salsifis</t>
  </si>
  <si>
    <t>SGE</t>
  </si>
  <si>
    <t>Sauge</t>
  </si>
  <si>
    <t>SGH</t>
  </si>
  <si>
    <t>Seigle d'hiver</t>
  </si>
  <si>
    <t>Seigle d’hiver</t>
  </si>
  <si>
    <t>SGP</t>
  </si>
  <si>
    <t>Seigle de printemps</t>
  </si>
  <si>
    <t>SNE</t>
  </si>
  <si>
    <t>Surface agricole temporairement non exploitée</t>
  </si>
  <si>
    <t>SOG</t>
  </si>
  <si>
    <t>Sorgho</t>
  </si>
  <si>
    <t>SOJ</t>
  </si>
  <si>
    <t>Soja</t>
  </si>
  <si>
    <t>SPH</t>
  </si>
  <si>
    <t>Surface pastorale</t>
  </si>
  <si>
    <t>Surface pastorale - herbe prédominante et ressources fourragères ligneuses présentes</t>
  </si>
  <si>
    <t>SPL</t>
  </si>
  <si>
    <t>Surface pastorale - ligneux prédominants</t>
  </si>
  <si>
    <t>Surface pastorale - ressources fourragères ligneuses prédominantes</t>
  </si>
  <si>
    <t>SRI</t>
  </si>
  <si>
    <t>Sarriette</t>
  </si>
  <si>
    <t>SRS</t>
  </si>
  <si>
    <t>TAB</t>
  </si>
  <si>
    <t>Tabac</t>
  </si>
  <si>
    <t>TCR</t>
  </si>
  <si>
    <t>Taillis à courte rotation</t>
  </si>
  <si>
    <t>THY</t>
  </si>
  <si>
    <t>Thym</t>
  </si>
  <si>
    <t>TOM</t>
  </si>
  <si>
    <t>Tomate</t>
  </si>
  <si>
    <t>TOP</t>
  </si>
  <si>
    <t>Topinambour</t>
  </si>
  <si>
    <t>TOT</t>
  </si>
  <si>
    <t>Tomate transformation</t>
  </si>
  <si>
    <t>TRD</t>
  </si>
  <si>
    <t>Trèfle déshydraté</t>
  </si>
  <si>
    <t>TRE</t>
  </si>
  <si>
    <t>Trèfle</t>
  </si>
  <si>
    <t>TRN</t>
  </si>
  <si>
    <t>Tournesol</t>
  </si>
  <si>
    <t>TRU</t>
  </si>
  <si>
    <t>Truffière (plants mycorhizés)</t>
  </si>
  <si>
    <t>TTH</t>
  </si>
  <si>
    <t>Triticale d'hiver</t>
  </si>
  <si>
    <t>Triticale d’hiver</t>
  </si>
  <si>
    <t>TTP</t>
  </si>
  <si>
    <t>Triticale de printemps</t>
  </si>
  <si>
    <t>VAL</t>
  </si>
  <si>
    <t>Valériane</t>
  </si>
  <si>
    <t>VED</t>
  </si>
  <si>
    <t>Vesce déshydratée</t>
  </si>
  <si>
    <t>VER</t>
  </si>
  <si>
    <t>Véronique</t>
  </si>
  <si>
    <t>VES</t>
  </si>
  <si>
    <t>Vesce</t>
  </si>
  <si>
    <t>XFE</t>
  </si>
  <si>
    <t>X-Festulolium de 5 ans ou moins [croisement fétuque-ray-grass]</t>
  </si>
  <si>
    <t>VRC</t>
  </si>
  <si>
    <t>Vigne : raisins de cuve en production</t>
  </si>
  <si>
    <t>VRG</t>
  </si>
  <si>
    <t>Autres vergers</t>
  </si>
  <si>
    <t>VRN</t>
  </si>
  <si>
    <t>Vigne : raisins de cuve non en production</t>
  </si>
  <si>
    <t>VRT</t>
  </si>
  <si>
    <t>Vigne : raisins de table</t>
  </si>
  <si>
    <t>Cultures</t>
  </si>
  <si>
    <t>Prairies temporaires</t>
  </si>
  <si>
    <t>A3</t>
  </si>
  <si>
    <t>Jachères (hors J6P comptant en prairie permanente)</t>
  </si>
  <si>
    <t>Protéagineux</t>
  </si>
  <si>
    <t>Légumineuses fourragères</t>
  </si>
  <si>
    <t>Autres légumineuses</t>
  </si>
  <si>
    <t xml:space="preserve">Lentille </t>
  </si>
  <si>
    <t xml:space="preserve">Lupin fourrager </t>
  </si>
  <si>
    <t>Mélange de légumineuses fourragères prépondérantes</t>
  </si>
  <si>
    <t xml:space="preserve">Pois fourrager </t>
  </si>
  <si>
    <t>Céréales d'hiver</t>
  </si>
  <si>
    <t>Céréales de printemps</t>
  </si>
  <si>
    <t>Oléagineux d'hiver</t>
  </si>
  <si>
    <t>Oléagineux de printemps</t>
  </si>
  <si>
    <t>Plantes sarclées</t>
  </si>
  <si>
    <t>Légumes et fruits  hors cultures pérennes</t>
  </si>
  <si>
    <t>Fruits ou légumes annuels</t>
  </si>
  <si>
    <t xml:space="preserve">Lin </t>
  </si>
  <si>
    <t>Arboriculture et viticulture</t>
  </si>
  <si>
    <t>Vigne</t>
  </si>
  <si>
    <t>Vergers</t>
  </si>
  <si>
    <t>Plantes ornementales et PPAM pérennes</t>
  </si>
  <si>
    <t>Prairies permanentes y compris J6P</t>
  </si>
  <si>
    <t>Type de culture</t>
  </si>
  <si>
    <t>Type de surface en herbe</t>
  </si>
  <si>
    <t>Cultures pérennes</t>
  </si>
  <si>
    <t>Type de cultures</t>
  </si>
  <si>
    <t>Mélange de légumineuses et de graminées</t>
  </si>
  <si>
    <t>Surface en herbe y compris J6P</t>
  </si>
  <si>
    <t>Type de culture pérenne</t>
  </si>
  <si>
    <t>surfaces en ha</t>
  </si>
  <si>
    <t>SAU totale déclarée</t>
  </si>
  <si>
    <t>ha</t>
  </si>
  <si>
    <t>SURFACES</t>
  </si>
  <si>
    <t>SURFACES PAR CATEGORIES</t>
  </si>
  <si>
    <t>Jachères</t>
  </si>
  <si>
    <t>Prairie temporaire</t>
  </si>
  <si>
    <t>Légumineuses</t>
  </si>
  <si>
    <t>Cultures sarclées (Betteraves à sucre, pommes de terre)</t>
  </si>
  <si>
    <t>Autres cultures + cultures à potentiel de diversification</t>
  </si>
  <si>
    <t>Cultures fixatrices azotes (protéagineux, légumineuses fourragères …)</t>
  </si>
  <si>
    <t>Prairies et pâturages permanents</t>
  </si>
  <si>
    <t>Céréales de printemps + plantes sarclées</t>
  </si>
  <si>
    <t>Prairie temporaire et jachère</t>
  </si>
  <si>
    <t>Classe de culture</t>
  </si>
  <si>
    <t>Culture</t>
  </si>
  <si>
    <t>Surface</t>
  </si>
  <si>
    <t>Total TA + PP + CP catégorisées (hors bandes tampon, bordures, SNE…)</t>
  </si>
  <si>
    <t>Total terres arables catégorisées</t>
  </si>
  <si>
    <t>SAU</t>
  </si>
  <si>
    <t>% des TA</t>
  </si>
  <si>
    <t>% PP/ SAU</t>
  </si>
  <si>
    <t>Cultures sarclées</t>
  </si>
  <si>
    <t>part des prairies permanentes dans SAU</t>
  </si>
  <si>
    <t>Nombre de Points</t>
  </si>
  <si>
    <t>Bilan nombre de Points</t>
  </si>
  <si>
    <t>Céréales d'hiver (1 si ≥ 10% TA)</t>
  </si>
  <si>
    <t>Céréales de printemps (1 si ≥ 10% TA)</t>
  </si>
  <si>
    <t>Oléagineux d'hiver (1 si ≥ 7% TA)</t>
  </si>
  <si>
    <t>Oléagineux de printemps (1 si ≥ 5% TA)</t>
  </si>
  <si>
    <t>Plantes sarclées (1 si ≥ 10% TA)</t>
  </si>
  <si>
    <t>cumul des 4 catégories CH/CP/PS/OH/OP plafonné à 4 points</t>
  </si>
  <si>
    <t>catégorie CH/CP/PS/OH/OP</t>
  </si>
  <si>
    <t>Cultures fixatrices d'azote</t>
  </si>
  <si>
    <t>Autres cultures arables</t>
  </si>
  <si>
    <t>faible surface de TA (inférieure à 10 ha)</t>
  </si>
  <si>
    <t>Bonus Ratio Prairies permanentes / SAU</t>
  </si>
  <si>
    <t>TERRES ARABLES</t>
  </si>
  <si>
    <t>PRAIRIES PERMANENTES</t>
  </si>
  <si>
    <t>CULTURES PERENNES</t>
  </si>
  <si>
    <t>J'ai tous les inter-rangs avec une couverture végétale (95 % minimum)</t>
  </si>
  <si>
    <t>J'ai 3 inter-rangs sur 4 avec une coverture végétale</t>
  </si>
  <si>
    <t>J'ai moins de 3 inter-rangs sur 4 avec une couverture végétale</t>
  </si>
  <si>
    <t>Pour être éligible à l'éco-régime niveau 2 sur l'exploitation, il faut être éligible à l'éco régime nivau 2  sur les 3 catégories sinon, il existe une minoration par le bas.</t>
  </si>
  <si>
    <t>Syntèse de l'éco régime par la voie des pratiques agricoles pour l'exploitation agricole :</t>
  </si>
  <si>
    <t>Cases à compléter</t>
  </si>
  <si>
    <t>Pratiques sur les cultures pérennes ?</t>
  </si>
  <si>
    <t>Pratiques sur les prairies permanentes ?</t>
  </si>
  <si>
    <t>Non éligible à l'éco-régime</t>
  </si>
  <si>
    <t>Eco-régime niveau 1</t>
  </si>
  <si>
    <t>Eco-régime niveau 2</t>
  </si>
  <si>
    <t>Non concerné</t>
  </si>
  <si>
    <t xml:space="preserve">Prairie permanente </t>
  </si>
  <si>
    <t>1 point si plus de 10 % des terres arables</t>
  </si>
  <si>
    <t>1 point si plus de 7 % des terres arables</t>
  </si>
  <si>
    <t>1 point si plus de 5 % des terres arables</t>
  </si>
  <si>
    <t>Total plafonné à 4 points -&gt;</t>
  </si>
  <si>
    <t>2 points pour les faibles surfaces en terres arables TA &lt; 10 ha</t>
  </si>
  <si>
    <t>2 points si plus de 5 % des terres arables ou superficie  supérieure à 5 ha</t>
  </si>
  <si>
    <t>3 points si plus de 10 % des terres arables</t>
  </si>
  <si>
    <t>% des terres arables TA</t>
  </si>
  <si>
    <t>Faible surface en terre arable</t>
  </si>
  <si>
    <t>1 point si entre 5 % et 10 % des terres arables</t>
  </si>
  <si>
    <t>2 points si entre 10 % et 25 % des terres arables</t>
  </si>
  <si>
    <t>3 points si entre 25 % et 50 % des terres arables</t>
  </si>
  <si>
    <t>4 points si entre 50 % et 75 % des terres arables</t>
  </si>
  <si>
    <t>5 points si plus de 75 % des terres arables</t>
  </si>
  <si>
    <t>2 points si entre 5 % et 25 % des terres arables</t>
  </si>
  <si>
    <t>3 points si entre 30 % et 50 % des terres arables</t>
  </si>
  <si>
    <t>4 points si plus de 50 % des terres arables</t>
  </si>
  <si>
    <t>% de la SAU</t>
  </si>
  <si>
    <t>Bonus prairies permanentes</t>
  </si>
  <si>
    <t>1 point si entre 10 % et 40 % de la SAU</t>
  </si>
  <si>
    <t>2 points si entre 40 % et 75 % de la SAU</t>
  </si>
  <si>
    <t>3 points si plus de 75 % de la SAU</t>
  </si>
  <si>
    <t>Notes</t>
  </si>
  <si>
    <t>Note globale Eco-Régime</t>
  </si>
  <si>
    <t>Note de 0 à 3</t>
  </si>
  <si>
    <t>Note de 4</t>
  </si>
  <si>
    <t>Pas d'accès à l'éco régime</t>
  </si>
  <si>
    <t>Eco-régime de niveau 1</t>
  </si>
  <si>
    <t>Note de 5 et plus</t>
  </si>
  <si>
    <t>Eco-égime de niveau 2</t>
  </si>
  <si>
    <r>
      <t xml:space="preserve">Plantes fixatrices d'azote </t>
    </r>
    <r>
      <rPr>
        <sz val="11"/>
        <color theme="1"/>
        <rFont val="Calibri"/>
        <family val="2"/>
        <scheme val="minor"/>
      </rPr>
      <t>(protéagineux, légumineuses fourragères…</t>
    </r>
  </si>
  <si>
    <t>Prairies temporaires et jachères</t>
  </si>
  <si>
    <r>
      <t xml:space="preserve">Autres cultures </t>
    </r>
    <r>
      <rPr>
        <sz val="11"/>
        <color theme="0"/>
        <rFont val="Calibri"/>
        <family val="2"/>
        <scheme val="minor"/>
      </rPr>
      <t>(sarrasin, millet, moha, lin, fruits et légumes, chanvre, maïs doux…)</t>
    </r>
  </si>
  <si>
    <r>
      <t xml:space="preserve">1 si total CH+CP+PS+OH+OP </t>
    </r>
    <r>
      <rPr>
        <sz val="9"/>
        <rFont val="Calibri"/>
        <family val="2"/>
      </rPr>
      <t xml:space="preserve">≥ </t>
    </r>
    <r>
      <rPr>
        <sz val="9"/>
        <rFont val="Calibri"/>
        <family val="2"/>
        <scheme val="minor"/>
      </rPr>
      <t>10% TA</t>
    </r>
  </si>
  <si>
    <t>Note éco regime</t>
  </si>
  <si>
    <r>
      <t xml:space="preserve">Contrôle (Total TA + PP + CP) </t>
    </r>
    <r>
      <rPr>
        <sz val="9"/>
        <rFont val="Calibri"/>
        <family val="2"/>
      </rPr>
      <t>≤ surf_adm_tot</t>
    </r>
  </si>
  <si>
    <t>Mélange de céréales d'hiver ou mélange avec des protéagineux non prépondérants</t>
  </si>
  <si>
    <t>Score écorégime sur les terres arables :</t>
  </si>
  <si>
    <t>1 point si la somme des 5 catégories de cultures est supérieure à 10 % des terres arables mais qu'aucune catégorie n'a de point (&lt; seuil)</t>
  </si>
  <si>
    <t>Comprendre ma note sur l'éco-régime par la voie des pratiques agricoles sur les terres arables</t>
  </si>
  <si>
    <t>Surfaces en herbe</t>
  </si>
  <si>
    <t>Jachère de 6 ans ou plus non SIE J6P</t>
  </si>
  <si>
    <t>Je laboure moins de 10 % de mes prairies permanentes par rapport à l'année précédente</t>
  </si>
  <si>
    <t>Je laboure entre 10 et 20 % de mes prairies permanentes  par rapport à l'année précédente</t>
  </si>
  <si>
    <t>Je laboure plus de 20 % de mes prairies permanentes  par rapport à l'année précédente</t>
  </si>
  <si>
    <t>Par le terme "labourer", on entend le labour de prairie mais aussi la destruction d'une prairie sans labour.</t>
  </si>
  <si>
    <t xml:space="preserve">Le miscanthus, la lavande n'ayant pas d'interrangs enherbés, sont comptabilisé dans la catégorie </t>
  </si>
  <si>
    <t>des autres cultures des terres arables.</t>
  </si>
  <si>
    <r>
      <rPr>
        <b/>
        <sz val="11"/>
        <color theme="1"/>
        <rFont val="Calibri"/>
        <family val="2"/>
        <scheme val="minor"/>
      </rPr>
      <t>Terres arables :</t>
    </r>
    <r>
      <rPr>
        <sz val="11"/>
        <color theme="1"/>
        <rFont val="Calibri"/>
        <family val="2"/>
        <scheme val="minor"/>
      </rPr>
      <t xml:space="preserve"> cultures + prairies temproraires; en sont exclues les surfaces en prairies permanentes et les cultures pérennes</t>
    </r>
  </si>
  <si>
    <r>
      <rPr>
        <b/>
        <sz val="11"/>
        <color theme="1"/>
        <rFont val="Calibri"/>
        <family val="2"/>
        <scheme val="minor"/>
      </rPr>
      <t xml:space="preserve">Prairie permanente : </t>
    </r>
    <r>
      <rPr>
        <sz val="11"/>
        <color theme="1"/>
        <rFont val="Calibri"/>
        <family val="2"/>
        <scheme val="minor"/>
      </rPr>
      <t>tout couvert herbacé déclaré depuis 6 ans et plus à la PAC, y compris les jachères de plus de 6 ans non SIE</t>
    </r>
  </si>
  <si>
    <t xml:space="preserve">Définitions : </t>
  </si>
  <si>
    <t>Bonne pratique :</t>
  </si>
  <si>
    <t>Avoir une note supérieure à l'objectif si possible. Ex : avoir 6 points plutôt que 5</t>
  </si>
  <si>
    <t>Nécessité de garder une marge de sécurité suffisante. Ex : ne pas avoir 5 ha de pois mais 5,5 ha ou 6 ha en cas d'aléas. Ne pas avoir 7 % d'oléagineux d'hiver mais 7,5, voire 8 %...</t>
  </si>
  <si>
    <t>Document réalisé en fonction des propositions contenues dans la version 1 du Plan Stratégique National diffusé le 20 décembre - validation à venir durant le 2ième semestre 2022
La Chambre d'agriculture de l'Indre ne saurait être tenue responsable d'éventuelles inexactitudes des éléments contenus dans cet outil.</t>
  </si>
  <si>
    <t>Surface de prairie permanente (PPH et PRL) à ne pas labourer entre la PAC 2022 et la PAC 2023 pour respecter l'éco-régime de niveau 2 :</t>
  </si>
  <si>
    <t>Calcul de mon niveau d'éco-régime par la voie des pratiques agricoles</t>
  </si>
  <si>
    <t>version du 25/03/2022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</si>
</sst>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  <font>
      <sz val="9"/>
      <color rgb="FF00B05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 applyBorder="0" applyProtection="0">
      <alignment horizontal="left"/>
    </xf>
    <xf numFmtId="0" fontId="10" fillId="0" borderId="0" applyBorder="0" applyProtection="0"/>
    <xf numFmtId="0" fontId="10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 applyBorder="0" applyProtection="0"/>
    <xf numFmtId="0" fontId="11" fillId="0" borderId="0" applyBorder="0" applyProtection="0">
      <alignment horizontal="left"/>
    </xf>
    <xf numFmtId="0" fontId="10" fillId="0" borderId="0" applyBorder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3" fillId="2" borderId="1" xfId="1" applyFont="1" applyFill="1" applyBorder="1" applyAlignment="1">
      <alignment wrapText="1"/>
    </xf>
    <xf numFmtId="0" fontId="4" fillId="3" borderId="2" xfId="1" applyFont="1" applyFill="1" applyBorder="1" applyAlignment="1" applyProtection="1">
      <alignment horizontal="center" vertical="center"/>
    </xf>
    <xf numFmtId="49" fontId="4" fillId="3" borderId="2" xfId="2" applyNumberFormat="1" applyFont="1" applyFill="1" applyBorder="1" applyAlignment="1" applyProtection="1">
      <alignment horizontal="center"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43" fontId="3" fillId="0" borderId="0" xfId="2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3" xfId="1" applyFont="1" applyFill="1" applyBorder="1" applyAlignment="1" applyProtection="1">
      <alignment vertical="center" wrapText="1"/>
    </xf>
    <xf numFmtId="0" fontId="6" fillId="0" borderId="0" xfId="1" applyFont="1"/>
    <xf numFmtId="0" fontId="3" fillId="0" borderId="3" xfId="1" applyFont="1" applyBorder="1" applyAlignment="1">
      <alignment vertical="center"/>
    </xf>
    <xf numFmtId="0" fontId="3" fillId="0" borderId="3" xfId="2" applyNumberFormat="1" applyFont="1" applyBorder="1" applyAlignment="1">
      <alignment vertical="center"/>
    </xf>
    <xf numFmtId="43" fontId="7" fillId="0" borderId="0" xfId="2" applyFont="1" applyAlignment="1">
      <alignment vertical="center"/>
    </xf>
    <xf numFmtId="0" fontId="7" fillId="0" borderId="0" xfId="1" applyFont="1" applyAlignment="1">
      <alignment vertical="center"/>
    </xf>
    <xf numFmtId="0" fontId="5" fillId="4" borderId="3" xfId="1" applyFont="1" applyFill="1" applyBorder="1" applyAlignment="1" applyProtection="1">
      <alignment vertical="center" wrapText="1"/>
    </xf>
    <xf numFmtId="0" fontId="3" fillId="4" borderId="0" xfId="1" applyFont="1" applyFill="1" applyAlignment="1">
      <alignment vertical="center"/>
    </xf>
    <xf numFmtId="43" fontId="8" fillId="0" borderId="0" xfId="2" applyFont="1" applyAlignment="1">
      <alignment vertical="center"/>
    </xf>
    <xf numFmtId="0" fontId="8" fillId="0" borderId="0" xfId="1" applyFont="1" applyAlignment="1">
      <alignment vertical="center"/>
    </xf>
    <xf numFmtId="43" fontId="3" fillId="0" borderId="0" xfId="2" applyFont="1" applyFill="1" applyAlignment="1">
      <alignment vertical="center"/>
    </xf>
    <xf numFmtId="0" fontId="5" fillId="0" borderId="4" xfId="1" applyFont="1" applyFill="1" applyBorder="1" applyAlignment="1" applyProtection="1">
      <alignment vertical="center" wrapText="1"/>
    </xf>
    <xf numFmtId="0" fontId="5" fillId="5" borderId="3" xfId="1" applyFont="1" applyFill="1" applyBorder="1" applyAlignment="1" applyProtection="1">
      <alignment vertical="center" wrapText="1"/>
    </xf>
    <xf numFmtId="0" fontId="3" fillId="5" borderId="0" xfId="1" applyFont="1" applyFill="1" applyAlignment="1">
      <alignment vertical="center"/>
    </xf>
    <xf numFmtId="0" fontId="5" fillId="6" borderId="3" xfId="1" applyFont="1" applyFill="1" applyBorder="1" applyAlignment="1" applyProtection="1">
      <alignment vertical="center" wrapText="1"/>
    </xf>
    <xf numFmtId="43" fontId="9" fillId="6" borderId="0" xfId="2" applyFont="1" applyFill="1" applyAlignment="1">
      <alignment vertical="center"/>
    </xf>
    <xf numFmtId="0" fontId="9" fillId="6" borderId="0" xfId="1" applyFont="1" applyFill="1" applyAlignment="1">
      <alignment vertical="center"/>
    </xf>
    <xf numFmtId="0" fontId="3" fillId="6" borderId="0" xfId="1" applyFont="1" applyFill="1" applyAlignment="1">
      <alignment vertical="center"/>
    </xf>
    <xf numFmtId="0" fontId="5" fillId="4" borderId="4" xfId="1" applyFont="1" applyFill="1" applyBorder="1" applyAlignment="1" applyProtection="1">
      <alignment vertical="center" wrapText="1"/>
    </xf>
    <xf numFmtId="0" fontId="3" fillId="0" borderId="4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5" fillId="4" borderId="0" xfId="1" applyFont="1" applyFill="1" applyBorder="1" applyAlignment="1" applyProtection="1">
      <alignment vertical="center" wrapText="1"/>
    </xf>
    <xf numFmtId="43" fontId="0" fillId="0" borderId="0" xfId="2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2" fontId="2" fillId="0" borderId="0" xfId="0" applyNumberFormat="1" applyFont="1"/>
    <xf numFmtId="0" fontId="0" fillId="8" borderId="0" xfId="0" applyFill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Fill="1" applyBorder="1"/>
    <xf numFmtId="2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7" borderId="17" xfId="0" applyFont="1" applyFill="1" applyBorder="1"/>
    <xf numFmtId="0" fontId="2" fillId="7" borderId="18" xfId="0" applyFont="1" applyFill="1" applyBorder="1" applyAlignment="1">
      <alignment horizontal="center" vertical="center"/>
    </xf>
    <xf numFmtId="2" fontId="2" fillId="7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0" fontId="2" fillId="0" borderId="15" xfId="0" applyFont="1" applyBorder="1"/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/>
    <xf numFmtId="0" fontId="2" fillId="0" borderId="21" xfId="0" applyFont="1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16" xfId="0" applyBorder="1"/>
    <xf numFmtId="0" fontId="2" fillId="0" borderId="7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8" borderId="17" xfId="0" applyFill="1" applyBorder="1" applyProtection="1">
      <protection locked="0"/>
    </xf>
    <xf numFmtId="2" fontId="0" fillId="8" borderId="18" xfId="0" applyNumberFormat="1" applyFill="1" applyBorder="1" applyAlignment="1" applyProtection="1">
      <alignment horizontal="center" vertical="center"/>
      <protection locked="0"/>
    </xf>
    <xf numFmtId="0" fontId="0" fillId="8" borderId="19" xfId="0" applyFill="1" applyBorder="1" applyProtection="1">
      <protection locked="0"/>
    </xf>
    <xf numFmtId="2" fontId="0" fillId="8" borderId="20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6" borderId="13" xfId="0" applyFill="1" applyBorder="1"/>
    <xf numFmtId="0" fontId="0" fillId="11" borderId="7" xfId="0" applyFill="1" applyBorder="1"/>
    <xf numFmtId="0" fontId="0" fillId="12" borderId="13" xfId="0" applyFill="1" applyBorder="1"/>
    <xf numFmtId="0" fontId="0" fillId="13" borderId="13" xfId="0" applyFill="1" applyBorder="1"/>
    <xf numFmtId="0" fontId="0" fillId="14" borderId="16" xfId="0" applyFill="1" applyBorder="1"/>
    <xf numFmtId="0" fontId="16" fillId="11" borderId="6" xfId="0" applyFont="1" applyFill="1" applyBorder="1"/>
    <xf numFmtId="0" fontId="16" fillId="6" borderId="12" xfId="0" applyFont="1" applyFill="1" applyBorder="1"/>
    <xf numFmtId="0" fontId="16" fillId="12" borderId="12" xfId="0" applyFont="1" applyFill="1" applyBorder="1"/>
    <xf numFmtId="0" fontId="16" fillId="13" borderId="12" xfId="0" applyFont="1" applyFill="1" applyBorder="1"/>
    <xf numFmtId="0" fontId="16" fillId="14" borderId="14" xfId="0" applyFont="1" applyFill="1" applyBorder="1"/>
    <xf numFmtId="0" fontId="2" fillId="10" borderId="25" xfId="0" applyFont="1" applyFill="1" applyBorder="1"/>
    <xf numFmtId="0" fontId="2" fillId="6" borderId="10" xfId="0" applyFont="1" applyFill="1" applyBorder="1"/>
    <xf numFmtId="0" fontId="2" fillId="8" borderId="27" xfId="0" applyFont="1" applyFill="1" applyBorder="1"/>
    <xf numFmtId="0" fontId="0" fillId="0" borderId="0" xfId="0" applyAlignment="1">
      <alignment vertical="center"/>
    </xf>
    <xf numFmtId="0" fontId="2" fillId="16" borderId="12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0" xfId="0" applyFont="1"/>
    <xf numFmtId="0" fontId="20" fillId="0" borderId="9" xfId="0" applyFont="1" applyFill="1" applyBorder="1" applyAlignment="1">
      <alignment horizontal="center" vertical="top" wrapText="1"/>
    </xf>
    <xf numFmtId="0" fontId="15" fillId="0" borderId="0" xfId="0" applyFont="1" applyFill="1"/>
    <xf numFmtId="0" fontId="21" fillId="0" borderId="5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top" wrapText="1"/>
    </xf>
    <xf numFmtId="9" fontId="15" fillId="0" borderId="0" xfId="11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0" fillId="0" borderId="8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2" fontId="15" fillId="0" borderId="0" xfId="0" applyNumberFormat="1" applyFont="1" applyFill="1"/>
    <xf numFmtId="0" fontId="0" fillId="0" borderId="1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2" xfId="0" applyFont="1" applyBorder="1"/>
    <xf numFmtId="0" fontId="0" fillId="5" borderId="0" xfId="0" applyFill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left" vertical="center"/>
    </xf>
    <xf numFmtId="10" fontId="0" fillId="0" borderId="11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10" fontId="0" fillId="0" borderId="11" xfId="0" applyNumberFormat="1" applyBorder="1" applyAlignment="1">
      <alignment vertical="center" wrapText="1"/>
    </xf>
    <xf numFmtId="10" fontId="0" fillId="0" borderId="7" xfId="0" applyNumberFormat="1" applyBorder="1" applyAlignment="1">
      <alignment vertical="center" wrapText="1"/>
    </xf>
    <xf numFmtId="10" fontId="0" fillId="0" borderId="13" xfId="0" applyNumberFormat="1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2" fontId="0" fillId="0" borderId="11" xfId="11" applyNumberFormat="1" applyFont="1" applyBorder="1" applyAlignment="1">
      <alignment vertical="center"/>
    </xf>
    <xf numFmtId="2" fontId="0" fillId="0" borderId="0" xfId="11" applyNumberFormat="1" applyFont="1" applyBorder="1" applyAlignment="1">
      <alignment vertical="center"/>
    </xf>
    <xf numFmtId="2" fontId="0" fillId="0" borderId="15" xfId="11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5" borderId="0" xfId="0" applyFont="1" applyFill="1"/>
    <xf numFmtId="0" fontId="0" fillId="5" borderId="0" xfId="0" applyFill="1"/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22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0" fillId="5" borderId="0" xfId="0" applyFill="1" applyBorder="1" applyAlignment="1" applyProtection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7" borderId="1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8" borderId="17" xfId="0" applyFill="1" applyBorder="1" applyAlignment="1" applyProtection="1">
      <alignment horizontal="left" vertical="center"/>
      <protection locked="0"/>
    </xf>
    <xf numFmtId="0" fontId="0" fillId="8" borderId="5" xfId="0" applyFill="1" applyBorder="1" applyAlignment="1" applyProtection="1">
      <alignment horizontal="left" vertical="center"/>
      <protection locked="0"/>
    </xf>
    <xf numFmtId="0" fontId="0" fillId="8" borderId="19" xfId="0" applyFill="1" applyBorder="1" applyAlignment="1" applyProtection="1">
      <alignment horizontal="left" vertical="center"/>
      <protection locked="0"/>
    </xf>
    <xf numFmtId="0" fontId="0" fillId="8" borderId="33" xfId="0" applyFill="1" applyBorder="1" applyAlignment="1" applyProtection="1">
      <alignment horizontal="left" vertical="center"/>
      <protection locked="0"/>
    </xf>
    <xf numFmtId="0" fontId="0" fillId="8" borderId="21" xfId="0" applyFill="1" applyBorder="1" applyAlignment="1" applyProtection="1">
      <alignment horizontal="center"/>
      <protection locked="0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 horizontal="center"/>
      <protection locked="0"/>
    </xf>
    <xf numFmtId="10" fontId="0" fillId="0" borderId="6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left" vertical="center" wrapText="1"/>
    </xf>
    <xf numFmtId="10" fontId="0" fillId="0" borderId="6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14" xfId="0" applyNumberFormat="1" applyBorder="1" applyAlignment="1">
      <alignment horizontal="center" vertical="center" wrapText="1"/>
    </xf>
    <xf numFmtId="10" fontId="0" fillId="0" borderId="15" xfId="0" applyNumberForma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16" fillId="17" borderId="6" xfId="0" applyFont="1" applyFill="1" applyBorder="1" applyAlignment="1">
      <alignment horizontal="left" vertical="center" wrapText="1"/>
    </xf>
    <xf numFmtId="0" fontId="16" fillId="17" borderId="7" xfId="0" applyFont="1" applyFill="1" applyBorder="1" applyAlignment="1">
      <alignment horizontal="left" vertical="center" wrapText="1"/>
    </xf>
    <xf numFmtId="0" fontId="16" fillId="17" borderId="12" xfId="0" applyFont="1" applyFill="1" applyBorder="1" applyAlignment="1">
      <alignment horizontal="left" vertical="center" wrapText="1"/>
    </xf>
    <xf numFmtId="0" fontId="16" fillId="17" borderId="13" xfId="0" applyFont="1" applyFill="1" applyBorder="1" applyAlignment="1">
      <alignment horizontal="left" vertical="center" wrapText="1"/>
    </xf>
    <xf numFmtId="0" fontId="16" fillId="17" borderId="14" xfId="0" applyFont="1" applyFill="1" applyBorder="1" applyAlignment="1">
      <alignment horizontal="left" vertical="center" wrapText="1"/>
    </xf>
    <xf numFmtId="0" fontId="16" fillId="17" borderId="16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9" borderId="16" xfId="0" applyFont="1" applyFill="1" applyBorder="1" applyAlignment="1">
      <alignment horizontal="left" vertical="center" wrapText="1"/>
    </xf>
    <xf numFmtId="0" fontId="13" fillId="15" borderId="6" xfId="0" applyFont="1" applyFill="1" applyBorder="1" applyAlignment="1">
      <alignment horizontal="left" vertical="center" wrapText="1"/>
    </xf>
    <xf numFmtId="0" fontId="13" fillId="15" borderId="7" xfId="0" applyFont="1" applyFill="1" applyBorder="1" applyAlignment="1">
      <alignment horizontal="left" vertical="center" wrapText="1"/>
    </xf>
    <xf numFmtId="0" fontId="13" fillId="15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left" vertical="center" wrapText="1"/>
    </xf>
    <xf numFmtId="0" fontId="13" fillId="15" borderId="14" xfId="0" applyFont="1" applyFill="1" applyBorder="1" applyAlignment="1">
      <alignment horizontal="left" vertical="center" wrapText="1"/>
    </xf>
    <xf numFmtId="0" fontId="13" fillId="15" borderId="1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</cellXfs>
  <cellStyles count="12">
    <cellStyle name="Catégorie de la table dynamique" xfId="3" xr:uid="{00000000-0005-0000-0000-000000000000}"/>
    <cellStyle name="Champ de la table dynamique" xfId="4" xr:uid="{00000000-0005-0000-0000-000001000000}"/>
    <cellStyle name="Coin de la table dynamique" xfId="5" xr:uid="{00000000-0005-0000-0000-000002000000}"/>
    <cellStyle name="Milliers 2" xfId="2" xr:uid="{00000000-0005-0000-0000-000003000000}"/>
    <cellStyle name="Normal" xfId="0" builtinId="0"/>
    <cellStyle name="Normal 2" xfId="1" xr:uid="{00000000-0005-0000-0000-000005000000}"/>
    <cellStyle name="Normal 3" xfId="6" xr:uid="{00000000-0005-0000-0000-000006000000}"/>
    <cellStyle name="Pourcentage" xfId="11" builtinId="5"/>
    <cellStyle name="Pourcentage 2" xfId="7" xr:uid="{00000000-0005-0000-0000-000008000000}"/>
    <cellStyle name="Résultat de la table dynamique" xfId="8" xr:uid="{00000000-0005-0000-0000-000009000000}"/>
    <cellStyle name="Titre de la table dynamique" xfId="9" xr:uid="{00000000-0005-0000-0000-00000A000000}"/>
    <cellStyle name="Valeur de la table dynamique" xfId="10" xr:uid="{00000000-0005-0000-0000-00000B000000}"/>
  </cellStyles>
  <dxfs count="17"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1" defaultTableStyle="TableStyleMedium2" defaultPivotStyle="PivotStyleLight16">
    <tableStyle name="Style de tableau 1" pivot="0" count="0" xr9:uid="{00000000-0011-0000-FFFF-FFFF00000000}"/>
  </tableStyles>
  <colors>
    <mruColors>
      <color rgb="FF66FFCC"/>
      <color rgb="FF00CC99"/>
      <color rgb="FFCC3300"/>
      <color rgb="FF990000"/>
      <color rgb="FFCC6600"/>
      <color rgb="FFFF9933"/>
      <color rgb="FFFFD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</xdr:row>
      <xdr:rowOff>175260</xdr:rowOff>
    </xdr:from>
    <xdr:to>
      <xdr:col>2</xdr:col>
      <xdr:colOff>206449</xdr:colOff>
      <xdr:row>13</xdr:row>
      <xdr:rowOff>173355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960120"/>
          <a:ext cx="1524709" cy="173736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24766</xdr:colOff>
      <xdr:row>44</xdr:row>
      <xdr:rowOff>26670</xdr:rowOff>
    </xdr:from>
    <xdr:to>
      <xdr:col>1</xdr:col>
      <xdr:colOff>572394</xdr:colOff>
      <xdr:row>46</xdr:row>
      <xdr:rowOff>116965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6" y="7046595"/>
          <a:ext cx="547628" cy="6332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A2" totalsRowShown="0" headerRowDxfId="16">
  <tableColumns count="1">
    <tableColumn id="1" xr3:uid="{00000000-0010-0000-0000-000001000000}" name="Type de cultures"/>
  </tableColumns>
  <tableStyleInfo name="Style de tableau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8"/>
  <sheetViews>
    <sheetView workbookViewId="0">
      <pane ySplit="1" topLeftCell="A140" activePane="bottomLeft" state="frozen"/>
      <selection pane="bottomLeft" activeCell="B165" sqref="B165"/>
    </sheetView>
  </sheetViews>
  <sheetFormatPr baseColWidth="10" defaultColWidth="11.33203125" defaultRowHeight="14.4" x14ac:dyDescent="0.3"/>
  <cols>
    <col min="1" max="1" width="8" style="4" bestFit="1" customWidth="1"/>
    <col min="2" max="2" width="48.88671875" style="4" bestFit="1" customWidth="1"/>
    <col min="3" max="3" width="13.33203125" style="31" bestFit="1" customWidth="1"/>
    <col min="4" max="4" width="34.109375" style="4" bestFit="1" customWidth="1"/>
    <col min="5" max="5" width="34.33203125" style="4" bestFit="1" customWidth="1"/>
    <col min="6" max="16384" width="11.33203125" style="4"/>
  </cols>
  <sheetData>
    <row r="1" spans="1:9" ht="22.8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9" x14ac:dyDescent="0.3">
      <c r="A2" s="5" t="s">
        <v>5</v>
      </c>
      <c r="B2" s="5" t="s">
        <v>6</v>
      </c>
      <c r="C2" s="6" t="s">
        <v>7</v>
      </c>
      <c r="D2" s="7" t="s">
        <v>8</v>
      </c>
      <c r="E2" s="8"/>
    </row>
    <row r="3" spans="1:9" x14ac:dyDescent="0.3">
      <c r="A3" s="5" t="s">
        <v>9</v>
      </c>
      <c r="B3" s="5" t="s">
        <v>10</v>
      </c>
      <c r="C3" s="6" t="s">
        <v>7</v>
      </c>
      <c r="D3" s="7" t="s">
        <v>8</v>
      </c>
      <c r="E3" s="8" t="s">
        <v>11</v>
      </c>
      <c r="G3" s="4" t="s">
        <v>11</v>
      </c>
      <c r="H3" s="4" t="s">
        <v>9</v>
      </c>
      <c r="I3" s="4" t="s">
        <v>10</v>
      </c>
    </row>
    <row r="4" spans="1:9" x14ac:dyDescent="0.3">
      <c r="A4" s="5" t="s">
        <v>12</v>
      </c>
      <c r="B4" s="5" t="s">
        <v>13</v>
      </c>
      <c r="C4" s="6" t="s">
        <v>14</v>
      </c>
      <c r="D4" s="7" t="s">
        <v>15</v>
      </c>
      <c r="E4" s="8" t="s">
        <v>16</v>
      </c>
      <c r="G4" s="4" t="s">
        <v>17</v>
      </c>
      <c r="H4" s="4" t="s">
        <v>12</v>
      </c>
      <c r="I4" s="4" t="s">
        <v>13</v>
      </c>
    </row>
    <row r="5" spans="1:9" x14ac:dyDescent="0.3">
      <c r="A5" s="9" t="s">
        <v>18</v>
      </c>
      <c r="B5" s="9" t="s">
        <v>19</v>
      </c>
      <c r="C5" s="6" t="s">
        <v>14</v>
      </c>
      <c r="D5" s="7" t="s">
        <v>15</v>
      </c>
      <c r="E5" s="8" t="s">
        <v>20</v>
      </c>
    </row>
    <row r="6" spans="1:9" x14ac:dyDescent="0.3">
      <c r="A6" s="9" t="s">
        <v>21</v>
      </c>
      <c r="B6" s="9" t="s">
        <v>22</v>
      </c>
      <c r="C6" s="6" t="s">
        <v>14</v>
      </c>
      <c r="D6" s="7" t="s">
        <v>15</v>
      </c>
      <c r="E6" s="8" t="s">
        <v>20</v>
      </c>
      <c r="G6" s="4" t="s">
        <v>23</v>
      </c>
      <c r="H6" s="4" t="s">
        <v>21</v>
      </c>
      <c r="I6" s="4" t="s">
        <v>22</v>
      </c>
    </row>
    <row r="7" spans="1:9" x14ac:dyDescent="0.3">
      <c r="A7" s="9" t="s">
        <v>24</v>
      </c>
      <c r="B7" s="9" t="s">
        <v>25</v>
      </c>
      <c r="C7" s="6" t="s">
        <v>14</v>
      </c>
      <c r="D7" s="7" t="s">
        <v>15</v>
      </c>
      <c r="E7" s="8" t="s">
        <v>20</v>
      </c>
    </row>
    <row r="8" spans="1:9" x14ac:dyDescent="0.2">
      <c r="A8" s="9" t="s">
        <v>26</v>
      </c>
      <c r="B8" s="9" t="s">
        <v>27</v>
      </c>
      <c r="C8" s="6" t="s">
        <v>28</v>
      </c>
      <c r="D8" s="10" t="s">
        <v>29</v>
      </c>
      <c r="E8" s="8"/>
    </row>
    <row r="9" spans="1:9" x14ac:dyDescent="0.3">
      <c r="A9" s="9" t="s">
        <v>30</v>
      </c>
      <c r="B9" s="9" t="s">
        <v>31</v>
      </c>
      <c r="C9" s="6" t="s">
        <v>14</v>
      </c>
      <c r="D9" s="7" t="s">
        <v>15</v>
      </c>
      <c r="E9" s="8" t="s">
        <v>20</v>
      </c>
      <c r="G9" s="4" t="s">
        <v>17</v>
      </c>
      <c r="H9" s="4" t="s">
        <v>30</v>
      </c>
      <c r="I9" s="4" t="s">
        <v>31</v>
      </c>
    </row>
    <row r="10" spans="1:9" x14ac:dyDescent="0.3">
      <c r="A10" s="9" t="s">
        <v>32</v>
      </c>
      <c r="B10" s="9" t="s">
        <v>33</v>
      </c>
      <c r="C10" s="6" t="s">
        <v>14</v>
      </c>
      <c r="D10" s="7" t="s">
        <v>15</v>
      </c>
      <c r="E10" s="8" t="s">
        <v>16</v>
      </c>
      <c r="G10" s="4" t="s">
        <v>17</v>
      </c>
      <c r="H10" s="4" t="s">
        <v>32</v>
      </c>
      <c r="I10" s="4" t="s">
        <v>33</v>
      </c>
    </row>
    <row r="11" spans="1:9" x14ac:dyDescent="0.3">
      <c r="A11" s="9" t="s">
        <v>34</v>
      </c>
      <c r="B11" s="9" t="s">
        <v>35</v>
      </c>
      <c r="C11" s="6" t="s">
        <v>36</v>
      </c>
      <c r="D11" s="7" t="s">
        <v>37</v>
      </c>
      <c r="E11" s="7"/>
    </row>
    <row r="12" spans="1:9" x14ac:dyDescent="0.3">
      <c r="A12" s="9" t="s">
        <v>38</v>
      </c>
      <c r="B12" s="9" t="s">
        <v>39</v>
      </c>
      <c r="C12" s="6" t="s">
        <v>40</v>
      </c>
      <c r="D12" s="7" t="s">
        <v>41</v>
      </c>
      <c r="E12" s="7"/>
      <c r="G12" s="4" t="s">
        <v>42</v>
      </c>
      <c r="H12" s="4" t="s">
        <v>38</v>
      </c>
      <c r="I12" s="4" t="s">
        <v>39</v>
      </c>
    </row>
    <row r="13" spans="1:9" x14ac:dyDescent="0.3">
      <c r="A13" s="9" t="s">
        <v>43</v>
      </c>
      <c r="B13" s="9" t="s">
        <v>44</v>
      </c>
      <c r="C13" s="6" t="s">
        <v>14</v>
      </c>
      <c r="D13" s="7" t="s">
        <v>15</v>
      </c>
      <c r="E13" s="7" t="s">
        <v>45</v>
      </c>
    </row>
    <row r="14" spans="1:9" x14ac:dyDescent="0.3">
      <c r="A14" s="9" t="s">
        <v>46</v>
      </c>
      <c r="B14" s="9" t="s">
        <v>47</v>
      </c>
      <c r="C14" s="6" t="s">
        <v>14</v>
      </c>
      <c r="D14" s="7" t="s">
        <v>15</v>
      </c>
      <c r="E14" s="8" t="s">
        <v>16</v>
      </c>
    </row>
    <row r="15" spans="1:9" x14ac:dyDescent="0.3">
      <c r="A15" s="9" t="s">
        <v>48</v>
      </c>
      <c r="B15" s="9" t="s">
        <v>49</v>
      </c>
      <c r="C15" s="6" t="s">
        <v>36</v>
      </c>
      <c r="D15" s="7" t="s">
        <v>37</v>
      </c>
      <c r="E15" s="7"/>
      <c r="G15" s="4" t="s">
        <v>42</v>
      </c>
      <c r="H15" s="4" t="s">
        <v>48</v>
      </c>
      <c r="I15" s="4" t="s">
        <v>50</v>
      </c>
    </row>
    <row r="16" spans="1:9" x14ac:dyDescent="0.3">
      <c r="A16" s="9" t="s">
        <v>51</v>
      </c>
      <c r="B16" s="9" t="s">
        <v>52</v>
      </c>
      <c r="C16" s="6" t="s">
        <v>40</v>
      </c>
      <c r="D16" s="7" t="s">
        <v>41</v>
      </c>
      <c r="E16" s="7"/>
      <c r="G16" s="4" t="s">
        <v>42</v>
      </c>
      <c r="H16" s="4" t="s">
        <v>51</v>
      </c>
      <c r="I16" s="4" t="s">
        <v>52</v>
      </c>
    </row>
    <row r="17" spans="1:9" x14ac:dyDescent="0.3">
      <c r="A17" s="9" t="s">
        <v>53</v>
      </c>
      <c r="B17" s="9" t="s">
        <v>54</v>
      </c>
      <c r="C17" s="6"/>
      <c r="D17" s="7" t="s">
        <v>55</v>
      </c>
      <c r="E17" s="7"/>
      <c r="G17" s="4" t="s">
        <v>56</v>
      </c>
      <c r="H17" s="4" t="s">
        <v>53</v>
      </c>
      <c r="I17" s="4" t="s">
        <v>54</v>
      </c>
    </row>
    <row r="18" spans="1:9" x14ac:dyDescent="0.3">
      <c r="A18" s="9" t="s">
        <v>57</v>
      </c>
      <c r="B18" s="9" t="s">
        <v>58</v>
      </c>
      <c r="C18" s="6"/>
      <c r="D18" s="7" t="s">
        <v>55</v>
      </c>
      <c r="E18" s="7"/>
      <c r="G18" s="4" t="s">
        <v>56</v>
      </c>
      <c r="H18" s="4" t="s">
        <v>57</v>
      </c>
      <c r="I18" s="4" t="s">
        <v>58</v>
      </c>
    </row>
    <row r="19" spans="1:9" x14ac:dyDescent="0.3">
      <c r="A19" s="9" t="s">
        <v>59</v>
      </c>
      <c r="B19" s="9" t="s">
        <v>60</v>
      </c>
      <c r="C19" s="6" t="s">
        <v>14</v>
      </c>
      <c r="D19" s="7" t="s">
        <v>15</v>
      </c>
      <c r="E19" s="8" t="s">
        <v>16</v>
      </c>
      <c r="G19" s="4" t="s">
        <v>23</v>
      </c>
      <c r="H19" s="4" t="s">
        <v>59</v>
      </c>
      <c r="I19" s="4" t="s">
        <v>60</v>
      </c>
    </row>
    <row r="20" spans="1:9" x14ac:dyDescent="0.3">
      <c r="A20" s="11" t="s">
        <v>61</v>
      </c>
      <c r="B20" s="12" t="s">
        <v>62</v>
      </c>
      <c r="C20" s="6" t="s">
        <v>63</v>
      </c>
      <c r="D20" s="7" t="s">
        <v>64</v>
      </c>
      <c r="E20" s="7"/>
      <c r="G20" s="4" t="s">
        <v>65</v>
      </c>
      <c r="H20" s="4" t="s">
        <v>61</v>
      </c>
      <c r="I20" s="4" t="s">
        <v>66</v>
      </c>
    </row>
    <row r="21" spans="1:9" x14ac:dyDescent="0.3">
      <c r="A21" s="4" t="s">
        <v>67</v>
      </c>
      <c r="B21" s="4" t="s">
        <v>68</v>
      </c>
      <c r="C21" s="6"/>
      <c r="D21" s="7" t="s">
        <v>55</v>
      </c>
      <c r="E21" s="7"/>
      <c r="G21" s="4" t="s">
        <v>56</v>
      </c>
      <c r="H21" s="4" t="s">
        <v>67</v>
      </c>
      <c r="I21" s="4" t="s">
        <v>68</v>
      </c>
    </row>
    <row r="22" spans="1:9" x14ac:dyDescent="0.3">
      <c r="A22" s="9" t="s">
        <v>69</v>
      </c>
      <c r="B22" s="9" t="s">
        <v>70</v>
      </c>
      <c r="C22" s="6" t="s">
        <v>71</v>
      </c>
      <c r="D22" s="7" t="s">
        <v>72</v>
      </c>
      <c r="E22" s="7"/>
      <c r="G22" s="4" t="s">
        <v>73</v>
      </c>
      <c r="H22" s="4" t="s">
        <v>69</v>
      </c>
      <c r="I22" s="4" t="s">
        <v>70</v>
      </c>
    </row>
    <row r="23" spans="1:9" x14ac:dyDescent="0.3">
      <c r="A23" s="9" t="s">
        <v>74</v>
      </c>
      <c r="B23" s="9" t="s">
        <v>75</v>
      </c>
      <c r="C23" s="6" t="s">
        <v>71</v>
      </c>
      <c r="D23" s="7" t="s">
        <v>72</v>
      </c>
      <c r="E23" s="7"/>
      <c r="G23" s="4" t="s">
        <v>73</v>
      </c>
      <c r="H23" s="4" t="s">
        <v>74</v>
      </c>
      <c r="I23" s="4" t="s">
        <v>76</v>
      </c>
    </row>
    <row r="24" spans="1:9" x14ac:dyDescent="0.3">
      <c r="A24" s="4" t="s">
        <v>77</v>
      </c>
      <c r="B24" s="4" t="s">
        <v>78</v>
      </c>
      <c r="C24" s="6"/>
      <c r="D24" s="7" t="s">
        <v>55</v>
      </c>
      <c r="E24" s="7"/>
      <c r="G24" s="4" t="s">
        <v>56</v>
      </c>
      <c r="H24" s="4" t="s">
        <v>77</v>
      </c>
      <c r="I24" s="4" t="s">
        <v>78</v>
      </c>
    </row>
    <row r="25" spans="1:9" x14ac:dyDescent="0.3">
      <c r="A25" s="9" t="s">
        <v>79</v>
      </c>
      <c r="B25" s="9" t="s">
        <v>80</v>
      </c>
      <c r="C25" s="6" t="s">
        <v>36</v>
      </c>
      <c r="D25" s="7" t="s">
        <v>37</v>
      </c>
      <c r="E25" s="7"/>
      <c r="G25" s="4" t="s">
        <v>42</v>
      </c>
      <c r="H25" s="4" t="s">
        <v>79</v>
      </c>
      <c r="I25" s="4" t="s">
        <v>81</v>
      </c>
    </row>
    <row r="26" spans="1:9" x14ac:dyDescent="0.3">
      <c r="A26" s="9" t="s">
        <v>82</v>
      </c>
      <c r="B26" s="9" t="s">
        <v>83</v>
      </c>
      <c r="C26" s="6" t="s">
        <v>84</v>
      </c>
      <c r="D26" s="7" t="s">
        <v>41</v>
      </c>
      <c r="E26" s="7"/>
      <c r="G26" s="4" t="s">
        <v>17</v>
      </c>
      <c r="H26" s="4" t="s">
        <v>82</v>
      </c>
      <c r="I26" s="4" t="s">
        <v>85</v>
      </c>
    </row>
    <row r="27" spans="1:9" x14ac:dyDescent="0.3">
      <c r="A27" s="9" t="s">
        <v>86</v>
      </c>
      <c r="B27" s="9" t="s">
        <v>87</v>
      </c>
      <c r="C27" s="6" t="s">
        <v>40</v>
      </c>
      <c r="D27" s="7" t="s">
        <v>41</v>
      </c>
      <c r="E27" s="7"/>
      <c r="G27" s="4" t="s">
        <v>42</v>
      </c>
      <c r="H27" s="4" t="s">
        <v>86</v>
      </c>
      <c r="I27" s="4" t="s">
        <v>87</v>
      </c>
    </row>
    <row r="28" spans="1:9" x14ac:dyDescent="0.3">
      <c r="A28" s="9" t="s">
        <v>88</v>
      </c>
      <c r="B28" s="9" t="s">
        <v>89</v>
      </c>
      <c r="C28" s="6" t="s">
        <v>14</v>
      </c>
      <c r="D28" s="7" t="s">
        <v>15</v>
      </c>
      <c r="E28" s="8" t="s">
        <v>16</v>
      </c>
    </row>
    <row r="29" spans="1:9" x14ac:dyDescent="0.3">
      <c r="A29" s="9" t="s">
        <v>90</v>
      </c>
      <c r="B29" s="9" t="s">
        <v>91</v>
      </c>
      <c r="C29" s="6" t="s">
        <v>14</v>
      </c>
      <c r="D29" s="7" t="s">
        <v>15</v>
      </c>
      <c r="E29" s="7" t="s">
        <v>92</v>
      </c>
      <c r="G29" s="4" t="s">
        <v>93</v>
      </c>
      <c r="H29" s="4" t="s">
        <v>90</v>
      </c>
      <c r="I29" s="4" t="s">
        <v>91</v>
      </c>
    </row>
    <row r="30" spans="1:9" x14ac:dyDescent="0.3">
      <c r="A30" s="4" t="s">
        <v>94</v>
      </c>
      <c r="B30" s="4" t="s">
        <v>95</v>
      </c>
      <c r="C30" s="13" t="s">
        <v>36</v>
      </c>
      <c r="D30" s="14" t="s">
        <v>37</v>
      </c>
      <c r="E30" s="7"/>
      <c r="G30" s="4" t="s">
        <v>42</v>
      </c>
      <c r="H30" s="4" t="s">
        <v>94</v>
      </c>
      <c r="I30" s="4" t="s">
        <v>95</v>
      </c>
    </row>
    <row r="31" spans="1:9" x14ac:dyDescent="0.3">
      <c r="A31" s="9" t="s">
        <v>96</v>
      </c>
      <c r="B31" s="9" t="s">
        <v>97</v>
      </c>
      <c r="C31" s="6" t="s">
        <v>14</v>
      </c>
      <c r="D31" s="7" t="s">
        <v>15</v>
      </c>
      <c r="E31" s="8" t="s">
        <v>92</v>
      </c>
    </row>
    <row r="32" spans="1:9" x14ac:dyDescent="0.3">
      <c r="A32" s="9" t="s">
        <v>94</v>
      </c>
      <c r="B32" s="9" t="s">
        <v>98</v>
      </c>
      <c r="C32" s="6" t="s">
        <v>40</v>
      </c>
      <c r="D32" s="7" t="s">
        <v>41</v>
      </c>
      <c r="E32" s="7"/>
    </row>
    <row r="33" spans="1:9" x14ac:dyDescent="0.3">
      <c r="A33" s="9" t="s">
        <v>99</v>
      </c>
      <c r="B33" s="9" t="s">
        <v>100</v>
      </c>
      <c r="C33" s="6" t="s">
        <v>14</v>
      </c>
      <c r="D33" s="7" t="s">
        <v>15</v>
      </c>
      <c r="E33" s="8" t="s">
        <v>16</v>
      </c>
      <c r="G33" s="4" t="s">
        <v>17</v>
      </c>
      <c r="H33" s="4" t="s">
        <v>99</v>
      </c>
      <c r="I33" s="4" t="s">
        <v>100</v>
      </c>
    </row>
    <row r="34" spans="1:9" x14ac:dyDescent="0.3">
      <c r="A34" s="9" t="s">
        <v>101</v>
      </c>
      <c r="B34" s="9" t="s">
        <v>102</v>
      </c>
      <c r="C34" s="6" t="s">
        <v>14</v>
      </c>
      <c r="D34" s="7" t="s">
        <v>15</v>
      </c>
      <c r="E34" s="8" t="s">
        <v>20</v>
      </c>
    </row>
    <row r="35" spans="1:9" x14ac:dyDescent="0.3">
      <c r="A35" s="9" t="s">
        <v>103</v>
      </c>
      <c r="B35" s="9" t="s">
        <v>104</v>
      </c>
      <c r="C35" s="6" t="s">
        <v>7</v>
      </c>
      <c r="D35" s="7" t="s">
        <v>8</v>
      </c>
      <c r="E35" s="8"/>
      <c r="G35" s="4" t="s">
        <v>11</v>
      </c>
      <c r="H35" s="4" t="s">
        <v>103</v>
      </c>
      <c r="I35" s="4" t="s">
        <v>104</v>
      </c>
    </row>
    <row r="36" spans="1:9" x14ac:dyDescent="0.3">
      <c r="A36" s="9" t="s">
        <v>105</v>
      </c>
      <c r="B36" s="9" t="s">
        <v>106</v>
      </c>
      <c r="C36" s="6" t="s">
        <v>14</v>
      </c>
      <c r="D36" s="7" t="s">
        <v>15</v>
      </c>
      <c r="E36" s="8" t="s">
        <v>16</v>
      </c>
      <c r="G36" s="4" t="s">
        <v>17</v>
      </c>
      <c r="H36" s="4" t="s">
        <v>105</v>
      </c>
      <c r="I36" s="4" t="s">
        <v>107</v>
      </c>
    </row>
    <row r="37" spans="1:9" x14ac:dyDescent="0.3">
      <c r="A37" s="9" t="s">
        <v>108</v>
      </c>
      <c r="B37" s="9" t="s">
        <v>109</v>
      </c>
      <c r="C37" s="6" t="s">
        <v>14</v>
      </c>
      <c r="D37" s="7" t="s">
        <v>15</v>
      </c>
      <c r="E37" s="8" t="s">
        <v>16</v>
      </c>
      <c r="G37" s="4" t="s">
        <v>17</v>
      </c>
      <c r="H37" s="4" t="s">
        <v>108</v>
      </c>
      <c r="I37" s="4" t="s">
        <v>110</v>
      </c>
    </row>
    <row r="38" spans="1:9" x14ac:dyDescent="0.3">
      <c r="A38" s="9" t="s">
        <v>111</v>
      </c>
      <c r="B38" s="9" t="s">
        <v>112</v>
      </c>
      <c r="C38" s="6" t="s">
        <v>14</v>
      </c>
      <c r="D38" s="7" t="s">
        <v>15</v>
      </c>
      <c r="E38" s="8" t="s">
        <v>16</v>
      </c>
      <c r="G38" s="4" t="s">
        <v>17</v>
      </c>
      <c r="H38" s="4" t="s">
        <v>111</v>
      </c>
      <c r="I38" s="4" t="s">
        <v>112</v>
      </c>
    </row>
    <row r="39" spans="1:9" x14ac:dyDescent="0.3">
      <c r="A39" s="9" t="s">
        <v>113</v>
      </c>
      <c r="B39" s="9" t="s">
        <v>114</v>
      </c>
      <c r="C39" s="6" t="s">
        <v>14</v>
      </c>
      <c r="D39" s="7" t="s">
        <v>15</v>
      </c>
      <c r="E39" s="8" t="s">
        <v>16</v>
      </c>
      <c r="G39" s="4" t="s">
        <v>17</v>
      </c>
      <c r="H39" s="4" t="s">
        <v>113</v>
      </c>
      <c r="I39" s="4" t="s">
        <v>115</v>
      </c>
    </row>
    <row r="40" spans="1:9" x14ac:dyDescent="0.3">
      <c r="A40" s="9" t="s">
        <v>116</v>
      </c>
      <c r="B40" s="9" t="s">
        <v>117</v>
      </c>
      <c r="C40" s="6" t="s">
        <v>14</v>
      </c>
      <c r="D40" s="7" t="s">
        <v>15</v>
      </c>
      <c r="E40" s="8" t="s">
        <v>118</v>
      </c>
    </row>
    <row r="41" spans="1:9" x14ac:dyDescent="0.3">
      <c r="A41" s="9" t="s">
        <v>119</v>
      </c>
      <c r="B41" s="9" t="s">
        <v>120</v>
      </c>
      <c r="C41" s="6" t="s">
        <v>71</v>
      </c>
      <c r="D41" s="8" t="s">
        <v>72</v>
      </c>
      <c r="E41" s="8"/>
    </row>
    <row r="42" spans="1:9" x14ac:dyDescent="0.3">
      <c r="A42" s="9" t="s">
        <v>121</v>
      </c>
      <c r="B42" s="9" t="s">
        <v>122</v>
      </c>
      <c r="C42" s="6" t="s">
        <v>40</v>
      </c>
      <c r="D42" s="7" t="s">
        <v>41</v>
      </c>
      <c r="E42" s="7"/>
    </row>
    <row r="43" spans="1:9" x14ac:dyDescent="0.3">
      <c r="A43" s="9" t="s">
        <v>123</v>
      </c>
      <c r="B43" s="9" t="s">
        <v>124</v>
      </c>
      <c r="C43" s="6" t="s">
        <v>40</v>
      </c>
      <c r="D43" s="7" t="s">
        <v>41</v>
      </c>
      <c r="E43" s="7"/>
      <c r="G43" s="4" t="s">
        <v>42</v>
      </c>
      <c r="H43" s="4" t="s">
        <v>123</v>
      </c>
      <c r="I43" s="4" t="s">
        <v>124</v>
      </c>
    </row>
    <row r="44" spans="1:9" x14ac:dyDescent="0.3">
      <c r="A44" s="9" t="s">
        <v>125</v>
      </c>
      <c r="B44" s="9" t="s">
        <v>126</v>
      </c>
      <c r="C44" s="6" t="s">
        <v>71</v>
      </c>
      <c r="D44" s="8" t="s">
        <v>72</v>
      </c>
      <c r="E44" s="8"/>
    </row>
    <row r="45" spans="1:9" x14ac:dyDescent="0.3">
      <c r="A45" s="9" t="s">
        <v>127</v>
      </c>
      <c r="B45" s="9" t="s">
        <v>128</v>
      </c>
      <c r="C45" s="6" t="s">
        <v>36</v>
      </c>
      <c r="D45" s="7" t="s">
        <v>37</v>
      </c>
      <c r="E45" s="7"/>
    </row>
    <row r="46" spans="1:9" x14ac:dyDescent="0.3">
      <c r="A46" s="9" t="s">
        <v>129</v>
      </c>
      <c r="B46" s="9" t="s">
        <v>130</v>
      </c>
      <c r="C46" s="6" t="s">
        <v>14</v>
      </c>
      <c r="D46" s="7" t="s">
        <v>15</v>
      </c>
      <c r="E46" s="8" t="s">
        <v>92</v>
      </c>
      <c r="G46" s="4" t="s">
        <v>93</v>
      </c>
      <c r="H46" s="4" t="s">
        <v>129</v>
      </c>
      <c r="I46" s="4" t="s">
        <v>130</v>
      </c>
    </row>
    <row r="47" spans="1:9" x14ac:dyDescent="0.3">
      <c r="A47" s="9" t="s">
        <v>131</v>
      </c>
      <c r="B47" s="9" t="s">
        <v>132</v>
      </c>
      <c r="C47" s="6" t="s">
        <v>36</v>
      </c>
      <c r="D47" s="7" t="s">
        <v>37</v>
      </c>
      <c r="E47" s="7"/>
      <c r="G47" s="4" t="s">
        <v>42</v>
      </c>
      <c r="H47" s="4" t="s">
        <v>131</v>
      </c>
      <c r="I47" s="4" t="s">
        <v>133</v>
      </c>
    </row>
    <row r="48" spans="1:9" x14ac:dyDescent="0.3">
      <c r="A48" s="9" t="s">
        <v>134</v>
      </c>
      <c r="B48" s="9" t="s">
        <v>135</v>
      </c>
      <c r="C48" s="6" t="s">
        <v>14</v>
      </c>
      <c r="D48" s="7" t="s">
        <v>15</v>
      </c>
      <c r="E48" s="8" t="s">
        <v>16</v>
      </c>
      <c r="G48" s="4" t="s">
        <v>23</v>
      </c>
      <c r="H48" s="4" t="s">
        <v>134</v>
      </c>
      <c r="I48" s="4" t="s">
        <v>135</v>
      </c>
    </row>
    <row r="49" spans="1:9" x14ac:dyDescent="0.3">
      <c r="A49" s="9" t="s">
        <v>136</v>
      </c>
      <c r="B49" s="9" t="s">
        <v>137</v>
      </c>
      <c r="C49" s="6" t="s">
        <v>36</v>
      </c>
      <c r="D49" s="7" t="s">
        <v>37</v>
      </c>
      <c r="E49" s="7"/>
    </row>
    <row r="50" spans="1:9" x14ac:dyDescent="0.3">
      <c r="A50" s="9" t="s">
        <v>138</v>
      </c>
      <c r="B50" s="9" t="s">
        <v>139</v>
      </c>
      <c r="C50" s="6" t="s">
        <v>36</v>
      </c>
      <c r="D50" s="7" t="s">
        <v>37</v>
      </c>
      <c r="E50" s="7"/>
      <c r="G50" s="4" t="s">
        <v>42</v>
      </c>
      <c r="H50" s="4" t="s">
        <v>138</v>
      </c>
      <c r="I50" s="4" t="s">
        <v>140</v>
      </c>
    </row>
    <row r="51" spans="1:9" x14ac:dyDescent="0.3">
      <c r="A51" s="9" t="s">
        <v>141</v>
      </c>
      <c r="B51" s="9" t="s">
        <v>142</v>
      </c>
      <c r="C51" s="6" t="s">
        <v>14</v>
      </c>
      <c r="D51" s="7" t="s">
        <v>15</v>
      </c>
      <c r="E51" s="8" t="s">
        <v>16</v>
      </c>
      <c r="G51" s="4" t="s">
        <v>17</v>
      </c>
      <c r="H51" s="4" t="s">
        <v>141</v>
      </c>
      <c r="I51" s="4" t="s">
        <v>142</v>
      </c>
    </row>
    <row r="52" spans="1:9" x14ac:dyDescent="0.3">
      <c r="A52" s="15" t="s">
        <v>143</v>
      </c>
      <c r="B52" s="15" t="s">
        <v>144</v>
      </c>
      <c r="C52" s="6" t="s">
        <v>14</v>
      </c>
      <c r="D52" s="16" t="s">
        <v>15</v>
      </c>
      <c r="E52" s="16" t="s">
        <v>144</v>
      </c>
      <c r="G52" s="4" t="s">
        <v>145</v>
      </c>
      <c r="H52" s="4" t="s">
        <v>143</v>
      </c>
      <c r="I52" s="4" t="s">
        <v>144</v>
      </c>
    </row>
    <row r="53" spans="1:9" x14ac:dyDescent="0.3">
      <c r="A53" s="9" t="s">
        <v>146</v>
      </c>
      <c r="B53" s="9" t="s">
        <v>147</v>
      </c>
      <c r="C53" s="6" t="s">
        <v>14</v>
      </c>
      <c r="D53" s="7" t="s">
        <v>15</v>
      </c>
      <c r="E53" s="8" t="s">
        <v>20</v>
      </c>
    </row>
    <row r="54" spans="1:9" x14ac:dyDescent="0.3">
      <c r="A54" s="4" t="s">
        <v>148</v>
      </c>
      <c r="B54" s="4" t="s">
        <v>149</v>
      </c>
      <c r="C54" s="17" t="s">
        <v>14</v>
      </c>
      <c r="D54" s="18" t="s">
        <v>150</v>
      </c>
      <c r="E54" s="8"/>
      <c r="G54" s="4" t="s">
        <v>56</v>
      </c>
      <c r="H54" s="4" t="s">
        <v>148</v>
      </c>
      <c r="I54" s="4" t="s">
        <v>149</v>
      </c>
    </row>
    <row r="55" spans="1:9" x14ac:dyDescent="0.3">
      <c r="A55" s="9" t="s">
        <v>151</v>
      </c>
      <c r="B55" s="9" t="s">
        <v>152</v>
      </c>
      <c r="C55" s="6" t="s">
        <v>14</v>
      </c>
      <c r="D55" s="7" t="s">
        <v>15</v>
      </c>
      <c r="E55" s="8" t="s">
        <v>16</v>
      </c>
      <c r="G55" s="4" t="s">
        <v>17</v>
      </c>
      <c r="H55" s="4" t="s">
        <v>151</v>
      </c>
      <c r="I55" s="4" t="s">
        <v>153</v>
      </c>
    </row>
    <row r="56" spans="1:9" x14ac:dyDescent="0.3">
      <c r="A56" s="9" t="s">
        <v>154</v>
      </c>
      <c r="B56" s="9" t="s">
        <v>155</v>
      </c>
      <c r="C56" s="6" t="s">
        <v>156</v>
      </c>
      <c r="D56" s="7" t="s">
        <v>157</v>
      </c>
      <c r="E56" s="7"/>
      <c r="G56" s="4" t="s">
        <v>158</v>
      </c>
      <c r="H56" s="4" t="s">
        <v>154</v>
      </c>
      <c r="I56" s="4" t="s">
        <v>155</v>
      </c>
    </row>
    <row r="57" spans="1:9" x14ac:dyDescent="0.3">
      <c r="A57" s="9" t="s">
        <v>159</v>
      </c>
      <c r="B57" s="9" t="s">
        <v>160</v>
      </c>
      <c r="C57" s="6" t="s">
        <v>14</v>
      </c>
      <c r="D57" s="7" t="s">
        <v>15</v>
      </c>
      <c r="E57" s="8" t="s">
        <v>20</v>
      </c>
      <c r="G57" s="4" t="s">
        <v>23</v>
      </c>
      <c r="H57" s="4" t="s">
        <v>159</v>
      </c>
      <c r="I57" s="4" t="s">
        <v>160</v>
      </c>
    </row>
    <row r="58" spans="1:9" x14ac:dyDescent="0.3">
      <c r="A58" s="9" t="s">
        <v>161</v>
      </c>
      <c r="B58" s="9" t="s">
        <v>162</v>
      </c>
      <c r="C58" s="6" t="s">
        <v>40</v>
      </c>
      <c r="D58" s="7" t="s">
        <v>41</v>
      </c>
      <c r="E58" s="7"/>
    </row>
    <row r="59" spans="1:9" x14ac:dyDescent="0.3">
      <c r="A59" s="9" t="s">
        <v>163</v>
      </c>
      <c r="B59" s="9" t="s">
        <v>164</v>
      </c>
      <c r="C59" s="6" t="s">
        <v>40</v>
      </c>
      <c r="D59" s="7" t="s">
        <v>41</v>
      </c>
      <c r="E59" s="7"/>
      <c r="G59" s="4" t="s">
        <v>42</v>
      </c>
      <c r="H59" s="4" t="s">
        <v>163</v>
      </c>
      <c r="I59" s="4" t="s">
        <v>164</v>
      </c>
    </row>
    <row r="60" spans="1:9" ht="22.8" x14ac:dyDescent="0.3">
      <c r="A60" s="9" t="s">
        <v>165</v>
      </c>
      <c r="B60" s="9" t="s">
        <v>166</v>
      </c>
      <c r="C60" s="6" t="s">
        <v>14</v>
      </c>
      <c r="D60" s="7" t="s">
        <v>15</v>
      </c>
      <c r="E60" s="8" t="s">
        <v>92</v>
      </c>
      <c r="G60" s="4" t="s">
        <v>93</v>
      </c>
      <c r="H60" s="4" t="s">
        <v>165</v>
      </c>
      <c r="I60" s="4" t="s">
        <v>167</v>
      </c>
    </row>
    <row r="61" spans="1:9" x14ac:dyDescent="0.3">
      <c r="A61" s="9" t="s">
        <v>168</v>
      </c>
      <c r="B61" s="9" t="s">
        <v>169</v>
      </c>
      <c r="C61" s="6" t="s">
        <v>40</v>
      </c>
      <c r="D61" s="7" t="s">
        <v>41</v>
      </c>
      <c r="E61" s="7"/>
    </row>
    <row r="62" spans="1:9" x14ac:dyDescent="0.3">
      <c r="A62" s="9" t="s">
        <v>170</v>
      </c>
      <c r="B62" s="9" t="s">
        <v>171</v>
      </c>
      <c r="C62" s="6" t="s">
        <v>40</v>
      </c>
      <c r="D62" s="7" t="s">
        <v>41</v>
      </c>
      <c r="E62" s="7"/>
    </row>
    <row r="63" spans="1:9" x14ac:dyDescent="0.3">
      <c r="A63" s="9" t="s">
        <v>172</v>
      </c>
      <c r="B63" s="15" t="s">
        <v>173</v>
      </c>
      <c r="C63" s="6" t="s">
        <v>40</v>
      </c>
      <c r="D63" s="7" t="s">
        <v>41</v>
      </c>
      <c r="E63" s="7"/>
    </row>
    <row r="64" spans="1:9" x14ac:dyDescent="0.3">
      <c r="A64" s="9" t="s">
        <v>174</v>
      </c>
      <c r="B64" s="9" t="s">
        <v>175</v>
      </c>
      <c r="C64" s="6" t="s">
        <v>14</v>
      </c>
      <c r="D64" s="7" t="s">
        <v>15</v>
      </c>
      <c r="E64" s="8" t="s">
        <v>16</v>
      </c>
    </row>
    <row r="65" spans="1:9" x14ac:dyDescent="0.3">
      <c r="A65" s="9" t="s">
        <v>176</v>
      </c>
      <c r="B65" s="9" t="s">
        <v>177</v>
      </c>
      <c r="C65" s="6" t="s">
        <v>14</v>
      </c>
      <c r="D65" s="7" t="s">
        <v>15</v>
      </c>
      <c r="E65" s="8" t="s">
        <v>20</v>
      </c>
      <c r="G65" s="4" t="s">
        <v>23</v>
      </c>
      <c r="H65" s="4" t="s">
        <v>176</v>
      </c>
      <c r="I65" s="4" t="s">
        <v>177</v>
      </c>
    </row>
    <row r="66" spans="1:9" x14ac:dyDescent="0.3">
      <c r="A66" s="9" t="s">
        <v>178</v>
      </c>
      <c r="B66" s="9" t="s">
        <v>179</v>
      </c>
      <c r="C66" s="6" t="s">
        <v>14</v>
      </c>
      <c r="D66" s="7" t="s">
        <v>15</v>
      </c>
      <c r="E66" s="8" t="s">
        <v>20</v>
      </c>
    </row>
    <row r="67" spans="1:9" x14ac:dyDescent="0.2">
      <c r="A67" s="9" t="s">
        <v>180</v>
      </c>
      <c r="B67" s="9" t="s">
        <v>181</v>
      </c>
      <c r="C67" s="6" t="s">
        <v>28</v>
      </c>
      <c r="D67" s="10" t="s">
        <v>29</v>
      </c>
      <c r="E67" s="7"/>
    </row>
    <row r="68" spans="1:9" x14ac:dyDescent="0.3">
      <c r="A68" s="9" t="s">
        <v>182</v>
      </c>
      <c r="B68" s="9" t="s">
        <v>183</v>
      </c>
      <c r="C68" s="6" t="s">
        <v>14</v>
      </c>
      <c r="D68" s="7" t="s">
        <v>15</v>
      </c>
      <c r="E68" s="8" t="s">
        <v>16</v>
      </c>
    </row>
    <row r="69" spans="1:9" x14ac:dyDescent="0.3">
      <c r="A69" s="15" t="s">
        <v>184</v>
      </c>
      <c r="B69" s="15" t="s">
        <v>185</v>
      </c>
      <c r="C69" s="6" t="s">
        <v>14</v>
      </c>
      <c r="D69" s="16" t="s">
        <v>15</v>
      </c>
      <c r="E69" s="16" t="s">
        <v>144</v>
      </c>
    </row>
    <row r="70" spans="1:9" x14ac:dyDescent="0.3">
      <c r="A70" s="4" t="s">
        <v>186</v>
      </c>
      <c r="B70" s="4" t="s">
        <v>187</v>
      </c>
      <c r="C70" s="19"/>
      <c r="D70" s="8" t="s">
        <v>55</v>
      </c>
      <c r="E70" s="8"/>
      <c r="G70" s="4" t="s">
        <v>56</v>
      </c>
      <c r="H70" s="4" t="s">
        <v>186</v>
      </c>
      <c r="I70" s="4" t="s">
        <v>187</v>
      </c>
    </row>
    <row r="71" spans="1:9" x14ac:dyDescent="0.3">
      <c r="A71" s="4" t="s">
        <v>188</v>
      </c>
      <c r="B71" s="4" t="s">
        <v>189</v>
      </c>
      <c r="C71" s="19" t="s">
        <v>7</v>
      </c>
      <c r="D71" s="8" t="s">
        <v>8</v>
      </c>
      <c r="E71" s="8"/>
      <c r="G71" s="4" t="s">
        <v>11</v>
      </c>
      <c r="H71" s="4" t="s">
        <v>188</v>
      </c>
      <c r="I71" s="4" t="s">
        <v>189</v>
      </c>
    </row>
    <row r="72" spans="1:9" x14ac:dyDescent="0.3">
      <c r="A72" s="9" t="s">
        <v>190</v>
      </c>
      <c r="B72" s="9" t="s">
        <v>191</v>
      </c>
      <c r="C72" s="6" t="s">
        <v>14</v>
      </c>
      <c r="D72" s="7" t="s">
        <v>15</v>
      </c>
      <c r="E72" s="8" t="s">
        <v>20</v>
      </c>
    </row>
    <row r="73" spans="1:9" x14ac:dyDescent="0.3">
      <c r="A73" s="9" t="s">
        <v>192</v>
      </c>
      <c r="B73" s="9" t="s">
        <v>193</v>
      </c>
      <c r="C73" s="6" t="s">
        <v>194</v>
      </c>
      <c r="D73" s="7" t="s">
        <v>195</v>
      </c>
      <c r="E73" s="7"/>
      <c r="G73" s="4" t="s">
        <v>158</v>
      </c>
      <c r="H73" s="4" t="s">
        <v>192</v>
      </c>
      <c r="I73" s="4" t="s">
        <v>196</v>
      </c>
    </row>
    <row r="74" spans="1:9" x14ac:dyDescent="0.3">
      <c r="A74" s="9" t="s">
        <v>197</v>
      </c>
      <c r="B74" s="9" t="s">
        <v>198</v>
      </c>
      <c r="C74" s="6" t="s">
        <v>156</v>
      </c>
      <c r="D74" s="7" t="s">
        <v>157</v>
      </c>
      <c r="E74" s="7"/>
      <c r="G74" s="4" t="s">
        <v>158</v>
      </c>
      <c r="H74" s="4" t="s">
        <v>197</v>
      </c>
      <c r="I74" s="4" t="s">
        <v>198</v>
      </c>
    </row>
    <row r="75" spans="1:9" x14ac:dyDescent="0.2">
      <c r="A75" s="9" t="s">
        <v>199</v>
      </c>
      <c r="B75" s="9" t="s">
        <v>200</v>
      </c>
      <c r="C75" s="6" t="s">
        <v>28</v>
      </c>
      <c r="D75" s="10" t="s">
        <v>29</v>
      </c>
      <c r="E75" s="7" t="s">
        <v>45</v>
      </c>
    </row>
    <row r="76" spans="1:9" x14ac:dyDescent="0.3">
      <c r="A76" s="9" t="s">
        <v>201</v>
      </c>
      <c r="B76" s="9" t="s">
        <v>202</v>
      </c>
      <c r="C76" s="6" t="s">
        <v>71</v>
      </c>
      <c r="D76" s="7" t="s">
        <v>72</v>
      </c>
      <c r="E76" s="7"/>
      <c r="G76" s="4" t="s">
        <v>73</v>
      </c>
      <c r="H76" s="4" t="s">
        <v>201</v>
      </c>
      <c r="I76" s="4" t="s">
        <v>202</v>
      </c>
    </row>
    <row r="77" spans="1:9" x14ac:dyDescent="0.3">
      <c r="A77" s="9" t="s">
        <v>203</v>
      </c>
      <c r="B77" s="9" t="s">
        <v>204</v>
      </c>
      <c r="C77" s="6" t="s">
        <v>36</v>
      </c>
      <c r="D77" s="7" t="s">
        <v>37</v>
      </c>
      <c r="E77" s="7"/>
      <c r="G77" s="4" t="s">
        <v>42</v>
      </c>
      <c r="H77" s="4" t="s">
        <v>203</v>
      </c>
      <c r="I77" s="4" t="s">
        <v>205</v>
      </c>
    </row>
    <row r="78" spans="1:9" x14ac:dyDescent="0.3">
      <c r="A78" s="9" t="s">
        <v>206</v>
      </c>
      <c r="B78" s="9" t="s">
        <v>207</v>
      </c>
      <c r="C78" s="6" t="s">
        <v>14</v>
      </c>
      <c r="D78" s="7" t="s">
        <v>15</v>
      </c>
      <c r="E78" s="8" t="s">
        <v>16</v>
      </c>
      <c r="G78" s="4" t="s">
        <v>17</v>
      </c>
      <c r="H78" s="4" t="s">
        <v>206</v>
      </c>
      <c r="I78" s="4" t="s">
        <v>208</v>
      </c>
    </row>
    <row r="79" spans="1:9" x14ac:dyDescent="0.3">
      <c r="A79" s="9" t="s">
        <v>209</v>
      </c>
      <c r="B79" s="9" t="s">
        <v>210</v>
      </c>
      <c r="C79" s="6" t="s">
        <v>14</v>
      </c>
      <c r="D79" s="7" t="s">
        <v>15</v>
      </c>
      <c r="E79" s="8" t="s">
        <v>20</v>
      </c>
      <c r="G79" s="4" t="s">
        <v>23</v>
      </c>
      <c r="H79" s="4" t="s">
        <v>209</v>
      </c>
      <c r="I79" s="4" t="s">
        <v>210</v>
      </c>
    </row>
    <row r="80" spans="1:9" x14ac:dyDescent="0.3">
      <c r="A80" s="9" t="s">
        <v>211</v>
      </c>
      <c r="B80" s="9" t="s">
        <v>212</v>
      </c>
      <c r="C80" s="6" t="s">
        <v>14</v>
      </c>
      <c r="D80" s="7" t="s">
        <v>15</v>
      </c>
      <c r="E80" s="8" t="s">
        <v>92</v>
      </c>
      <c r="G80" s="4" t="s">
        <v>93</v>
      </c>
      <c r="H80" s="4" t="s">
        <v>211</v>
      </c>
      <c r="I80" s="4" t="s">
        <v>213</v>
      </c>
    </row>
    <row r="81" spans="1:9" x14ac:dyDescent="0.3">
      <c r="A81" s="9" t="s">
        <v>214</v>
      </c>
      <c r="B81" s="9" t="s">
        <v>215</v>
      </c>
      <c r="C81" s="6" t="s">
        <v>71</v>
      </c>
      <c r="D81" s="7" t="s">
        <v>72</v>
      </c>
      <c r="E81" s="7"/>
      <c r="G81" s="4" t="s">
        <v>73</v>
      </c>
      <c r="H81" s="4" t="s">
        <v>214</v>
      </c>
      <c r="I81" s="4" t="s">
        <v>215</v>
      </c>
    </row>
    <row r="82" spans="1:9" x14ac:dyDescent="0.3">
      <c r="A82" s="9" t="s">
        <v>216</v>
      </c>
      <c r="B82" s="9" t="s">
        <v>217</v>
      </c>
      <c r="C82" s="6" t="s">
        <v>28</v>
      </c>
      <c r="D82" s="7" t="s">
        <v>29</v>
      </c>
      <c r="E82" s="7"/>
      <c r="G82" s="4" t="s">
        <v>17</v>
      </c>
      <c r="H82" s="4" t="s">
        <v>216</v>
      </c>
      <c r="I82" s="4" t="s">
        <v>217</v>
      </c>
    </row>
    <row r="83" spans="1:9" x14ac:dyDescent="0.3">
      <c r="A83" s="9" t="s">
        <v>218</v>
      </c>
      <c r="B83" s="9" t="s">
        <v>219</v>
      </c>
      <c r="C83" s="6" t="s">
        <v>28</v>
      </c>
      <c r="D83" s="7" t="s">
        <v>29</v>
      </c>
      <c r="E83" s="7"/>
      <c r="G83" s="4" t="s">
        <v>220</v>
      </c>
      <c r="H83" s="4" t="s">
        <v>218</v>
      </c>
      <c r="I83" s="4" t="s">
        <v>219</v>
      </c>
    </row>
    <row r="84" spans="1:9" x14ac:dyDescent="0.3">
      <c r="A84" s="9" t="s">
        <v>221</v>
      </c>
      <c r="B84" s="9" t="s">
        <v>222</v>
      </c>
      <c r="C84" s="6" t="s">
        <v>14</v>
      </c>
      <c r="D84" s="7" t="s">
        <v>15</v>
      </c>
      <c r="E84" s="8" t="s">
        <v>16</v>
      </c>
      <c r="G84" s="4" t="s">
        <v>17</v>
      </c>
      <c r="H84" s="4" t="s">
        <v>221</v>
      </c>
      <c r="I84" s="4" t="s">
        <v>223</v>
      </c>
    </row>
    <row r="85" spans="1:9" x14ac:dyDescent="0.3">
      <c r="A85" s="9" t="s">
        <v>224</v>
      </c>
      <c r="B85" s="9" t="s">
        <v>225</v>
      </c>
      <c r="C85" s="6" t="s">
        <v>71</v>
      </c>
      <c r="D85" s="7" t="s">
        <v>72</v>
      </c>
      <c r="E85" s="7"/>
    </row>
    <row r="86" spans="1:9" x14ac:dyDescent="0.3">
      <c r="A86" s="9" t="s">
        <v>226</v>
      </c>
      <c r="B86" s="9" t="s">
        <v>227</v>
      </c>
      <c r="C86" s="6" t="s">
        <v>7</v>
      </c>
      <c r="D86" s="7" t="s">
        <v>8</v>
      </c>
      <c r="E86" s="7" t="s">
        <v>17</v>
      </c>
      <c r="G86" s="4" t="s">
        <v>17</v>
      </c>
      <c r="H86" s="4" t="s">
        <v>226</v>
      </c>
      <c r="I86" s="4" t="s">
        <v>227</v>
      </c>
    </row>
    <row r="87" spans="1:9" x14ac:dyDescent="0.3">
      <c r="A87" s="9" t="s">
        <v>228</v>
      </c>
      <c r="B87" s="9" t="s">
        <v>229</v>
      </c>
      <c r="C87" s="6" t="s">
        <v>14</v>
      </c>
      <c r="D87" s="7" t="s">
        <v>15</v>
      </c>
      <c r="E87" s="8" t="s">
        <v>16</v>
      </c>
      <c r="G87" s="4" t="s">
        <v>23</v>
      </c>
      <c r="H87" s="4" t="s">
        <v>228</v>
      </c>
      <c r="I87" s="4" t="s">
        <v>229</v>
      </c>
    </row>
    <row r="88" spans="1:9" x14ac:dyDescent="0.2">
      <c r="A88" s="9" t="s">
        <v>230</v>
      </c>
      <c r="B88" s="9" t="s">
        <v>231</v>
      </c>
      <c r="C88" s="6" t="s">
        <v>28</v>
      </c>
      <c r="D88" s="10" t="s">
        <v>29</v>
      </c>
      <c r="E88" s="7" t="s">
        <v>45</v>
      </c>
      <c r="G88" s="4" t="s">
        <v>232</v>
      </c>
      <c r="H88" s="4" t="s">
        <v>230</v>
      </c>
      <c r="I88" s="4" t="s">
        <v>233</v>
      </c>
    </row>
    <row r="89" spans="1:9" x14ac:dyDescent="0.3">
      <c r="A89" s="9" t="s">
        <v>234</v>
      </c>
      <c r="B89" s="9" t="s">
        <v>235</v>
      </c>
      <c r="C89" s="6" t="s">
        <v>14</v>
      </c>
      <c r="D89" s="7" t="s">
        <v>15</v>
      </c>
      <c r="E89" s="8" t="s">
        <v>16</v>
      </c>
      <c r="G89" s="4" t="s">
        <v>17</v>
      </c>
      <c r="H89" s="4" t="s">
        <v>234</v>
      </c>
      <c r="I89" s="4" t="s">
        <v>235</v>
      </c>
    </row>
    <row r="90" spans="1:9" x14ac:dyDescent="0.3">
      <c r="A90" s="9" t="s">
        <v>236</v>
      </c>
      <c r="B90" s="9" t="s">
        <v>237</v>
      </c>
      <c r="C90" s="6" t="s">
        <v>14</v>
      </c>
      <c r="D90" s="7" t="s">
        <v>15</v>
      </c>
      <c r="E90" s="8" t="s">
        <v>92</v>
      </c>
      <c r="G90" s="4" t="s">
        <v>93</v>
      </c>
      <c r="H90" s="4" t="s">
        <v>236</v>
      </c>
      <c r="I90" s="4" t="s">
        <v>238</v>
      </c>
    </row>
    <row r="91" spans="1:9" x14ac:dyDescent="0.3">
      <c r="A91" s="9" t="s">
        <v>239</v>
      </c>
      <c r="B91" s="9" t="s">
        <v>240</v>
      </c>
      <c r="C91" s="6" t="s">
        <v>241</v>
      </c>
      <c r="D91" s="7" t="s">
        <v>29</v>
      </c>
      <c r="E91" s="7"/>
      <c r="G91" s="4" t="s">
        <v>242</v>
      </c>
      <c r="H91" s="4" t="s">
        <v>239</v>
      </c>
      <c r="I91" s="4" t="s">
        <v>240</v>
      </c>
    </row>
    <row r="92" spans="1:9" x14ac:dyDescent="0.3">
      <c r="A92" s="9" t="s">
        <v>243</v>
      </c>
      <c r="B92" s="9" t="s">
        <v>244</v>
      </c>
      <c r="C92" s="6" t="s">
        <v>14</v>
      </c>
      <c r="D92" s="7" t="s">
        <v>15</v>
      </c>
      <c r="E92" s="7" t="s">
        <v>45</v>
      </c>
    </row>
    <row r="93" spans="1:9" x14ac:dyDescent="0.3">
      <c r="A93" s="9" t="s">
        <v>245</v>
      </c>
      <c r="B93" s="9" t="s">
        <v>246</v>
      </c>
      <c r="C93" s="6" t="s">
        <v>28</v>
      </c>
      <c r="D93" s="7" t="s">
        <v>29</v>
      </c>
      <c r="E93" s="7"/>
      <c r="G93" s="4" t="s">
        <v>232</v>
      </c>
      <c r="H93" s="4" t="s">
        <v>245</v>
      </c>
      <c r="I93" s="4" t="s">
        <v>246</v>
      </c>
    </row>
    <row r="94" spans="1:9" x14ac:dyDescent="0.3">
      <c r="A94" s="9" t="s">
        <v>247</v>
      </c>
      <c r="B94" s="9" t="s">
        <v>248</v>
      </c>
      <c r="C94" s="6" t="s">
        <v>71</v>
      </c>
      <c r="D94" s="7" t="s">
        <v>72</v>
      </c>
      <c r="E94" s="7"/>
      <c r="G94" s="4" t="s">
        <v>73</v>
      </c>
      <c r="H94" s="4" t="s">
        <v>247</v>
      </c>
      <c r="I94" s="4" t="s">
        <v>248</v>
      </c>
    </row>
    <row r="95" spans="1:9" x14ac:dyDescent="0.3">
      <c r="A95" s="9" t="s">
        <v>249</v>
      </c>
      <c r="B95" s="9" t="s">
        <v>250</v>
      </c>
      <c r="C95" s="6" t="s">
        <v>28</v>
      </c>
      <c r="D95" s="7" t="s">
        <v>29</v>
      </c>
      <c r="E95" s="7"/>
      <c r="G95" s="4" t="s">
        <v>17</v>
      </c>
      <c r="H95" s="4" t="s">
        <v>249</v>
      </c>
      <c r="I95" s="4" t="s">
        <v>251</v>
      </c>
    </row>
    <row r="96" spans="1:9" x14ac:dyDescent="0.3">
      <c r="A96" s="9" t="s">
        <v>252</v>
      </c>
      <c r="B96" s="9" t="s">
        <v>253</v>
      </c>
      <c r="C96" s="6" t="s">
        <v>7</v>
      </c>
      <c r="D96" s="7" t="s">
        <v>8</v>
      </c>
      <c r="E96" s="7" t="s">
        <v>17</v>
      </c>
    </row>
    <row r="97" spans="1:9" x14ac:dyDescent="0.3">
      <c r="A97" s="15" t="s">
        <v>254</v>
      </c>
      <c r="B97" s="15" t="s">
        <v>255</v>
      </c>
      <c r="C97" s="6" t="s">
        <v>256</v>
      </c>
      <c r="D97" s="16" t="s">
        <v>72</v>
      </c>
      <c r="E97" s="16"/>
      <c r="G97" s="4" t="s">
        <v>257</v>
      </c>
      <c r="H97" s="4" t="s">
        <v>254</v>
      </c>
      <c r="I97" s="4" t="s">
        <v>255</v>
      </c>
    </row>
    <row r="98" spans="1:9" x14ac:dyDescent="0.3">
      <c r="A98" s="11" t="s">
        <v>258</v>
      </c>
      <c r="B98" s="11" t="s">
        <v>259</v>
      </c>
      <c r="C98" s="6" t="s">
        <v>63</v>
      </c>
      <c r="D98" s="7" t="s">
        <v>64</v>
      </c>
      <c r="E98" s="7"/>
      <c r="G98" s="4" t="s">
        <v>257</v>
      </c>
      <c r="H98" s="4" t="s">
        <v>258</v>
      </c>
      <c r="I98" s="4" t="s">
        <v>259</v>
      </c>
    </row>
    <row r="99" spans="1:9" x14ac:dyDescent="0.3">
      <c r="A99" s="15" t="s">
        <v>260</v>
      </c>
      <c r="B99" s="15" t="s">
        <v>261</v>
      </c>
      <c r="C99" s="6" t="s">
        <v>256</v>
      </c>
      <c r="D99" s="16" t="s">
        <v>72</v>
      </c>
      <c r="E99" s="16"/>
      <c r="G99" s="4" t="s">
        <v>257</v>
      </c>
      <c r="H99" s="4" t="s">
        <v>260</v>
      </c>
      <c r="I99" s="4" t="s">
        <v>262</v>
      </c>
    </row>
    <row r="100" spans="1:9" x14ac:dyDescent="0.3">
      <c r="A100" s="9" t="s">
        <v>263</v>
      </c>
      <c r="B100" s="9" t="s">
        <v>264</v>
      </c>
      <c r="C100" s="19"/>
      <c r="D100" s="8"/>
      <c r="E100" s="8"/>
      <c r="G100" s="4" t="s">
        <v>257</v>
      </c>
      <c r="H100" s="4" t="s">
        <v>263</v>
      </c>
      <c r="I100" s="4" t="s">
        <v>264</v>
      </c>
    </row>
    <row r="101" spans="1:9" x14ac:dyDescent="0.3">
      <c r="A101" s="9" t="s">
        <v>265</v>
      </c>
      <c r="B101" s="9" t="s">
        <v>266</v>
      </c>
      <c r="C101" s="6" t="s">
        <v>241</v>
      </c>
      <c r="D101" s="7" t="s">
        <v>29</v>
      </c>
      <c r="E101" s="7"/>
    </row>
    <row r="102" spans="1:9" x14ac:dyDescent="0.3">
      <c r="A102" s="9" t="s">
        <v>267</v>
      </c>
      <c r="B102" s="9" t="s">
        <v>268</v>
      </c>
      <c r="C102" s="6" t="s">
        <v>28</v>
      </c>
      <c r="D102" s="7" t="s">
        <v>29</v>
      </c>
      <c r="E102" s="7"/>
    </row>
    <row r="103" spans="1:9" x14ac:dyDescent="0.3">
      <c r="A103" s="9" t="s">
        <v>269</v>
      </c>
      <c r="B103" s="9" t="s">
        <v>270</v>
      </c>
      <c r="C103" s="6" t="s">
        <v>7</v>
      </c>
      <c r="D103" s="7" t="s">
        <v>8</v>
      </c>
      <c r="E103" s="8" t="s">
        <v>20</v>
      </c>
      <c r="G103" s="4" t="s">
        <v>23</v>
      </c>
      <c r="H103" s="4" t="s">
        <v>269</v>
      </c>
      <c r="I103" s="4" t="s">
        <v>270</v>
      </c>
    </row>
    <row r="104" spans="1:9" x14ac:dyDescent="0.3">
      <c r="A104" s="9" t="s">
        <v>271</v>
      </c>
      <c r="B104" s="9" t="s">
        <v>272</v>
      </c>
      <c r="C104" s="6" t="s">
        <v>14</v>
      </c>
      <c r="D104" s="7" t="s">
        <v>15</v>
      </c>
      <c r="E104" s="8" t="s">
        <v>16</v>
      </c>
      <c r="G104" s="4" t="s">
        <v>17</v>
      </c>
      <c r="H104" s="4" t="s">
        <v>271</v>
      </c>
      <c r="I104" s="4" t="s">
        <v>273</v>
      </c>
    </row>
    <row r="105" spans="1:9" x14ac:dyDescent="0.3">
      <c r="A105" s="9" t="s">
        <v>274</v>
      </c>
      <c r="B105" s="9" t="s">
        <v>275</v>
      </c>
      <c r="C105" s="6" t="s">
        <v>241</v>
      </c>
      <c r="D105" s="7" t="s">
        <v>29</v>
      </c>
      <c r="E105" s="7"/>
    </row>
    <row r="106" spans="1:9" x14ac:dyDescent="0.3">
      <c r="A106" s="9" t="s">
        <v>276</v>
      </c>
      <c r="B106" s="20" t="s">
        <v>277</v>
      </c>
      <c r="C106" s="6" t="s">
        <v>241</v>
      </c>
      <c r="D106" s="7" t="s">
        <v>29</v>
      </c>
      <c r="E106" s="7"/>
      <c r="G106" s="4" t="s">
        <v>242</v>
      </c>
      <c r="H106" s="4" t="s">
        <v>276</v>
      </c>
      <c r="I106" s="4" t="s">
        <v>277</v>
      </c>
    </row>
    <row r="107" spans="1:9" x14ac:dyDescent="0.3">
      <c r="A107" s="9" t="s">
        <v>278</v>
      </c>
      <c r="B107" s="9" t="s">
        <v>279</v>
      </c>
      <c r="C107" s="6" t="s">
        <v>28</v>
      </c>
      <c r="D107" s="7" t="s">
        <v>29</v>
      </c>
      <c r="E107" s="7"/>
      <c r="G107" s="4" t="s">
        <v>232</v>
      </c>
      <c r="H107" s="4" t="s">
        <v>278</v>
      </c>
      <c r="I107" s="4" t="s">
        <v>280</v>
      </c>
    </row>
    <row r="108" spans="1:9" x14ac:dyDescent="0.3">
      <c r="A108" s="9" t="s">
        <v>281</v>
      </c>
      <c r="B108" s="9" t="s">
        <v>282</v>
      </c>
      <c r="C108" s="6" t="s">
        <v>28</v>
      </c>
      <c r="D108" s="7" t="s">
        <v>29</v>
      </c>
      <c r="E108" s="7"/>
      <c r="G108" s="4" t="s">
        <v>93</v>
      </c>
      <c r="H108" s="4" t="s">
        <v>281</v>
      </c>
      <c r="I108" s="4" t="s">
        <v>282</v>
      </c>
    </row>
    <row r="109" spans="1:9" x14ac:dyDescent="0.3">
      <c r="A109" s="9" t="s">
        <v>283</v>
      </c>
      <c r="B109" s="9" t="s">
        <v>284</v>
      </c>
      <c r="C109" s="6" t="s">
        <v>28</v>
      </c>
      <c r="D109" s="7" t="s">
        <v>29</v>
      </c>
      <c r="E109" s="7"/>
      <c r="G109" s="4" t="s">
        <v>220</v>
      </c>
      <c r="H109" s="4" t="s">
        <v>283</v>
      </c>
      <c r="I109" s="4" t="s">
        <v>285</v>
      </c>
    </row>
    <row r="110" spans="1:9" x14ac:dyDescent="0.3">
      <c r="A110" s="9" t="s">
        <v>286</v>
      </c>
      <c r="B110" s="9" t="s">
        <v>287</v>
      </c>
      <c r="C110" s="6" t="s">
        <v>28</v>
      </c>
      <c r="D110" s="7" t="s">
        <v>29</v>
      </c>
      <c r="E110" s="7"/>
      <c r="G110" s="4" t="s">
        <v>220</v>
      </c>
      <c r="H110" s="4" t="s">
        <v>286</v>
      </c>
      <c r="I110" s="4" t="s">
        <v>287</v>
      </c>
    </row>
    <row r="111" spans="1:9" x14ac:dyDescent="0.3">
      <c r="A111" s="15" t="s">
        <v>288</v>
      </c>
      <c r="B111" s="15" t="s">
        <v>289</v>
      </c>
      <c r="C111" s="6" t="s">
        <v>14</v>
      </c>
      <c r="D111" s="16" t="s">
        <v>15</v>
      </c>
      <c r="E111" s="16" t="s">
        <v>289</v>
      </c>
      <c r="G111" s="4" t="s">
        <v>145</v>
      </c>
      <c r="H111" s="4" t="s">
        <v>288</v>
      </c>
      <c r="I111" s="4" t="s">
        <v>289</v>
      </c>
    </row>
    <row r="112" spans="1:9" x14ac:dyDescent="0.3">
      <c r="A112" s="15" t="s">
        <v>290</v>
      </c>
      <c r="B112" s="15" t="s">
        <v>291</v>
      </c>
      <c r="C112" s="6" t="s">
        <v>14</v>
      </c>
      <c r="D112" s="16" t="s">
        <v>15</v>
      </c>
      <c r="E112" s="16" t="s">
        <v>292</v>
      </c>
      <c r="G112" s="4" t="s">
        <v>158</v>
      </c>
      <c r="H112" s="4" t="s">
        <v>290</v>
      </c>
      <c r="I112" s="4" t="s">
        <v>293</v>
      </c>
    </row>
    <row r="113" spans="1:9" x14ac:dyDescent="0.3">
      <c r="A113" s="15" t="s">
        <v>294</v>
      </c>
      <c r="B113" s="15" t="s">
        <v>295</v>
      </c>
      <c r="C113" s="6" t="s">
        <v>14</v>
      </c>
      <c r="D113" s="16" t="s">
        <v>15</v>
      </c>
      <c r="E113" s="16" t="s">
        <v>296</v>
      </c>
      <c r="G113" s="4" t="s">
        <v>158</v>
      </c>
      <c r="H113" s="4" t="s">
        <v>294</v>
      </c>
      <c r="I113" s="4" t="s">
        <v>295</v>
      </c>
    </row>
    <row r="114" spans="1:9" x14ac:dyDescent="0.3">
      <c r="A114" s="9" t="s">
        <v>297</v>
      </c>
      <c r="B114" s="9" t="s">
        <v>298</v>
      </c>
      <c r="C114" s="6" t="s">
        <v>28</v>
      </c>
      <c r="D114" s="7" t="s">
        <v>29</v>
      </c>
      <c r="E114" s="7"/>
    </row>
    <row r="115" spans="1:9" x14ac:dyDescent="0.3">
      <c r="A115" s="15" t="s">
        <v>299</v>
      </c>
      <c r="B115" s="15" t="s">
        <v>300</v>
      </c>
      <c r="C115" s="6" t="s">
        <v>241</v>
      </c>
      <c r="D115" s="16" t="s">
        <v>29</v>
      </c>
      <c r="E115" s="16"/>
      <c r="G115" s="4" t="s">
        <v>242</v>
      </c>
      <c r="H115" s="4" t="s">
        <v>299</v>
      </c>
      <c r="I115" s="4" t="s">
        <v>300</v>
      </c>
    </row>
    <row r="116" spans="1:9" x14ac:dyDescent="0.3">
      <c r="A116" s="21" t="s">
        <v>301</v>
      </c>
      <c r="B116" s="21" t="s">
        <v>302</v>
      </c>
      <c r="C116" s="6" t="s">
        <v>28</v>
      </c>
      <c r="D116" s="22" t="s">
        <v>29</v>
      </c>
      <c r="E116" s="22"/>
      <c r="G116" s="4" t="s">
        <v>220</v>
      </c>
      <c r="H116" s="4" t="s">
        <v>301</v>
      </c>
      <c r="I116" s="4" t="s">
        <v>302</v>
      </c>
    </row>
    <row r="117" spans="1:9" x14ac:dyDescent="0.3">
      <c r="A117" s="9" t="s">
        <v>303</v>
      </c>
      <c r="B117" s="9" t="s">
        <v>304</v>
      </c>
      <c r="C117" s="6" t="s">
        <v>14</v>
      </c>
      <c r="D117" s="7" t="s">
        <v>15</v>
      </c>
      <c r="E117" s="8" t="s">
        <v>16</v>
      </c>
      <c r="G117" s="4" t="s">
        <v>17</v>
      </c>
      <c r="H117" s="4" t="s">
        <v>303</v>
      </c>
      <c r="I117" s="4" t="s">
        <v>304</v>
      </c>
    </row>
    <row r="118" spans="1:9" x14ac:dyDescent="0.3">
      <c r="A118" s="9" t="s">
        <v>305</v>
      </c>
      <c r="B118" s="9" t="s">
        <v>306</v>
      </c>
      <c r="C118" s="6" t="s">
        <v>14</v>
      </c>
      <c r="D118" s="7" t="s">
        <v>15</v>
      </c>
      <c r="E118" s="8" t="s">
        <v>16</v>
      </c>
    </row>
    <row r="119" spans="1:9" ht="22.8" x14ac:dyDescent="0.3">
      <c r="A119" s="9" t="s">
        <v>307</v>
      </c>
      <c r="B119" s="9" t="s">
        <v>308</v>
      </c>
      <c r="C119" s="6" t="s">
        <v>36</v>
      </c>
      <c r="D119" s="7" t="s">
        <v>37</v>
      </c>
      <c r="E119" s="7"/>
      <c r="G119" s="4" t="s">
        <v>42</v>
      </c>
      <c r="H119" s="4" t="s">
        <v>307</v>
      </c>
      <c r="I119" s="4" t="s">
        <v>309</v>
      </c>
    </row>
    <row r="120" spans="1:9" x14ac:dyDescent="0.3">
      <c r="A120" s="9" t="s">
        <v>310</v>
      </c>
      <c r="B120" s="9" t="s">
        <v>311</v>
      </c>
      <c r="C120" s="6" t="s">
        <v>14</v>
      </c>
      <c r="D120" s="16" t="s">
        <v>15</v>
      </c>
      <c r="E120" s="7"/>
      <c r="G120" s="4" t="s">
        <v>56</v>
      </c>
      <c r="H120" s="4" t="s">
        <v>310</v>
      </c>
      <c r="I120" s="4" t="s">
        <v>311</v>
      </c>
    </row>
    <row r="121" spans="1:9" x14ac:dyDescent="0.3">
      <c r="A121" s="9" t="s">
        <v>312</v>
      </c>
      <c r="B121" s="9" t="s">
        <v>313</v>
      </c>
      <c r="C121" s="6" t="s">
        <v>241</v>
      </c>
      <c r="D121" s="7" t="s">
        <v>29</v>
      </c>
      <c r="E121" s="7"/>
    </row>
    <row r="122" spans="1:9" x14ac:dyDescent="0.3">
      <c r="A122" s="9" t="s">
        <v>314</v>
      </c>
      <c r="B122" s="9" t="s">
        <v>315</v>
      </c>
      <c r="C122" s="6" t="s">
        <v>28</v>
      </c>
      <c r="D122" s="7" t="s">
        <v>29</v>
      </c>
      <c r="E122" s="7"/>
      <c r="G122" s="4" t="s">
        <v>220</v>
      </c>
      <c r="H122" s="4" t="s">
        <v>314</v>
      </c>
      <c r="I122" s="4" t="s">
        <v>315</v>
      </c>
    </row>
    <row r="123" spans="1:9" x14ac:dyDescent="0.3">
      <c r="A123" s="23" t="s">
        <v>316</v>
      </c>
      <c r="B123" s="23" t="s">
        <v>317</v>
      </c>
      <c r="C123" s="24" t="s">
        <v>14</v>
      </c>
      <c r="D123" s="25" t="s">
        <v>15</v>
      </c>
      <c r="E123" s="26"/>
      <c r="G123" s="4" t="s">
        <v>42</v>
      </c>
      <c r="H123" s="4" t="s">
        <v>316</v>
      </c>
      <c r="I123" s="4" t="s">
        <v>317</v>
      </c>
    </row>
    <row r="124" spans="1:9" x14ac:dyDescent="0.3">
      <c r="A124" s="9" t="s">
        <v>318</v>
      </c>
      <c r="B124" s="15" t="s">
        <v>319</v>
      </c>
      <c r="C124" s="6" t="s">
        <v>40</v>
      </c>
      <c r="D124" s="7" t="s">
        <v>41</v>
      </c>
      <c r="E124" s="7"/>
      <c r="G124" s="4" t="s">
        <v>42</v>
      </c>
      <c r="H124" s="4" t="s">
        <v>318</v>
      </c>
      <c r="I124" s="4" t="s">
        <v>319</v>
      </c>
    </row>
    <row r="125" spans="1:9" x14ac:dyDescent="0.3">
      <c r="A125" s="9" t="s">
        <v>320</v>
      </c>
      <c r="B125" s="9" t="s">
        <v>321</v>
      </c>
      <c r="C125" s="6" t="s">
        <v>28</v>
      </c>
      <c r="D125" s="7" t="s">
        <v>29</v>
      </c>
      <c r="E125" s="7"/>
    </row>
    <row r="126" spans="1:9" x14ac:dyDescent="0.3">
      <c r="A126" s="9" t="s">
        <v>322</v>
      </c>
      <c r="B126" s="15" t="s">
        <v>323</v>
      </c>
      <c r="C126" s="6" t="s">
        <v>40</v>
      </c>
      <c r="D126" s="7" t="s">
        <v>41</v>
      </c>
      <c r="E126" s="7"/>
      <c r="G126" s="4" t="s">
        <v>42</v>
      </c>
      <c r="H126" s="4" t="s">
        <v>322</v>
      </c>
      <c r="I126" s="4" t="s">
        <v>323</v>
      </c>
    </row>
    <row r="127" spans="1:9" ht="22.8" x14ac:dyDescent="0.3">
      <c r="A127" s="9" t="s">
        <v>324</v>
      </c>
      <c r="B127" s="9" t="s">
        <v>325</v>
      </c>
      <c r="C127" s="6" t="s">
        <v>28</v>
      </c>
      <c r="D127" s="7" t="s">
        <v>29</v>
      </c>
      <c r="E127" s="7"/>
      <c r="G127" s="4" t="s">
        <v>220</v>
      </c>
      <c r="H127" s="4" t="s">
        <v>324</v>
      </c>
      <c r="I127" s="4" t="s">
        <v>326</v>
      </c>
    </row>
    <row r="128" spans="1:9" x14ac:dyDescent="0.3">
      <c r="A128" s="9" t="s">
        <v>327</v>
      </c>
      <c r="B128" s="9" t="s">
        <v>328</v>
      </c>
      <c r="C128" s="6" t="s">
        <v>241</v>
      </c>
      <c r="D128" s="7" t="s">
        <v>29</v>
      </c>
      <c r="E128" s="7"/>
    </row>
    <row r="129" spans="1:9" x14ac:dyDescent="0.3">
      <c r="A129" s="9" t="s">
        <v>329</v>
      </c>
      <c r="B129" s="9" t="s">
        <v>330</v>
      </c>
      <c r="C129" s="6" t="s">
        <v>28</v>
      </c>
      <c r="D129" s="7" t="s">
        <v>29</v>
      </c>
      <c r="E129" s="7"/>
      <c r="G129" s="4" t="s">
        <v>220</v>
      </c>
      <c r="H129" s="4" t="s">
        <v>329</v>
      </c>
      <c r="I129" s="4" t="s">
        <v>331</v>
      </c>
    </row>
    <row r="130" spans="1:9" x14ac:dyDescent="0.3">
      <c r="A130" s="9" t="s">
        <v>332</v>
      </c>
      <c r="B130" s="9" t="s">
        <v>333</v>
      </c>
      <c r="C130" s="6" t="s">
        <v>71</v>
      </c>
      <c r="D130" s="7" t="s">
        <v>72</v>
      </c>
      <c r="E130" s="7"/>
      <c r="G130" s="4" t="s">
        <v>73</v>
      </c>
      <c r="H130" s="4" t="s">
        <v>332</v>
      </c>
      <c r="I130" s="4" t="s">
        <v>334</v>
      </c>
    </row>
    <row r="131" spans="1:9" x14ac:dyDescent="0.3">
      <c r="A131" s="9" t="s">
        <v>335</v>
      </c>
      <c r="B131" s="9" t="s">
        <v>336</v>
      </c>
      <c r="C131" s="6" t="s">
        <v>14</v>
      </c>
      <c r="D131" s="7" t="s">
        <v>15</v>
      </c>
      <c r="E131" s="8" t="s">
        <v>20</v>
      </c>
      <c r="G131" s="4" t="s">
        <v>23</v>
      </c>
      <c r="H131" s="4" t="s">
        <v>335</v>
      </c>
      <c r="I131" s="4" t="s">
        <v>336</v>
      </c>
    </row>
    <row r="132" spans="1:9" x14ac:dyDescent="0.3">
      <c r="A132" s="9" t="s">
        <v>337</v>
      </c>
      <c r="B132" s="9" t="s">
        <v>338</v>
      </c>
      <c r="C132" s="6" t="s">
        <v>14</v>
      </c>
      <c r="D132" s="7" t="s">
        <v>15</v>
      </c>
      <c r="E132" s="8" t="s">
        <v>16</v>
      </c>
    </row>
    <row r="133" spans="1:9" x14ac:dyDescent="0.3">
      <c r="A133" s="9" t="s">
        <v>339</v>
      </c>
      <c r="B133" s="9" t="s">
        <v>340</v>
      </c>
      <c r="C133" s="6" t="s">
        <v>14</v>
      </c>
      <c r="D133" s="7" t="s">
        <v>15</v>
      </c>
      <c r="E133" s="8" t="s">
        <v>16</v>
      </c>
    </row>
    <row r="134" spans="1:9" ht="22.8" x14ac:dyDescent="0.3">
      <c r="A134" s="9" t="s">
        <v>341</v>
      </c>
      <c r="B134" s="9" t="s">
        <v>342</v>
      </c>
      <c r="C134" s="17" t="s">
        <v>28</v>
      </c>
      <c r="D134" s="18" t="s">
        <v>29</v>
      </c>
      <c r="E134" s="8"/>
      <c r="G134" s="4" t="s">
        <v>232</v>
      </c>
      <c r="H134" s="4" t="s">
        <v>341</v>
      </c>
      <c r="I134" s="4" t="s">
        <v>342</v>
      </c>
    </row>
    <row r="135" spans="1:9" x14ac:dyDescent="0.3">
      <c r="A135" s="9" t="s">
        <v>343</v>
      </c>
      <c r="B135" s="9" t="s">
        <v>344</v>
      </c>
      <c r="C135" s="6" t="s">
        <v>14</v>
      </c>
      <c r="D135" s="7" t="s">
        <v>15</v>
      </c>
      <c r="E135" s="8" t="s">
        <v>344</v>
      </c>
      <c r="G135" s="4" t="s">
        <v>42</v>
      </c>
      <c r="H135" s="4" t="s">
        <v>343</v>
      </c>
      <c r="I135" s="4" t="s">
        <v>344</v>
      </c>
    </row>
    <row r="136" spans="1:9" x14ac:dyDescent="0.3">
      <c r="A136" s="9" t="s">
        <v>345</v>
      </c>
      <c r="B136" s="9" t="s">
        <v>346</v>
      </c>
      <c r="C136" s="6" t="s">
        <v>14</v>
      </c>
      <c r="D136" s="7" t="s">
        <v>15</v>
      </c>
      <c r="E136" s="8" t="s">
        <v>346</v>
      </c>
      <c r="G136" s="4" t="s">
        <v>42</v>
      </c>
      <c r="H136" s="4" t="s">
        <v>345</v>
      </c>
      <c r="I136" s="4" t="s">
        <v>346</v>
      </c>
    </row>
    <row r="137" spans="1:9" x14ac:dyDescent="0.3">
      <c r="A137" s="9" t="s">
        <v>347</v>
      </c>
      <c r="B137" s="9" t="s">
        <v>348</v>
      </c>
      <c r="C137" s="6" t="s">
        <v>156</v>
      </c>
      <c r="D137" s="7" t="s">
        <v>157</v>
      </c>
      <c r="E137" s="7"/>
    </row>
    <row r="138" spans="1:9" x14ac:dyDescent="0.3">
      <c r="A138" s="9" t="s">
        <v>349</v>
      </c>
      <c r="B138" s="9" t="s">
        <v>350</v>
      </c>
      <c r="C138" s="6" t="s">
        <v>194</v>
      </c>
      <c r="D138" s="7" t="s">
        <v>195</v>
      </c>
      <c r="E138" s="7"/>
      <c r="G138" s="4" t="s">
        <v>158</v>
      </c>
      <c r="H138" s="4" t="s">
        <v>349</v>
      </c>
      <c r="I138" s="4" t="s">
        <v>350</v>
      </c>
    </row>
    <row r="139" spans="1:9" x14ac:dyDescent="0.3">
      <c r="A139" s="9" t="s">
        <v>351</v>
      </c>
      <c r="B139" s="9" t="s">
        <v>352</v>
      </c>
      <c r="C139" s="6" t="s">
        <v>28</v>
      </c>
      <c r="D139" s="7" t="s">
        <v>29</v>
      </c>
      <c r="E139" s="7"/>
      <c r="G139" s="4" t="s">
        <v>56</v>
      </c>
      <c r="H139" s="4" t="s">
        <v>351</v>
      </c>
      <c r="I139" s="4" t="s">
        <v>353</v>
      </c>
    </row>
    <row r="140" spans="1:9" x14ac:dyDescent="0.3">
      <c r="A140" s="9" t="s">
        <v>354</v>
      </c>
      <c r="B140" s="9" t="s">
        <v>355</v>
      </c>
      <c r="C140" s="6" t="s">
        <v>241</v>
      </c>
      <c r="D140" s="7" t="s">
        <v>29</v>
      </c>
      <c r="E140" s="7"/>
      <c r="G140" s="4" t="s">
        <v>242</v>
      </c>
      <c r="H140" s="4" t="s">
        <v>354</v>
      </c>
      <c r="I140" s="4" t="s">
        <v>356</v>
      </c>
    </row>
    <row r="141" spans="1:9" x14ac:dyDescent="0.3">
      <c r="A141" s="9" t="s">
        <v>357</v>
      </c>
      <c r="B141" s="9" t="s">
        <v>358</v>
      </c>
      <c r="C141" s="6" t="s">
        <v>241</v>
      </c>
      <c r="D141" s="7" t="s">
        <v>29</v>
      </c>
      <c r="E141" s="7"/>
      <c r="G141" s="4" t="s">
        <v>242</v>
      </c>
      <c r="H141" s="4" t="s">
        <v>357</v>
      </c>
      <c r="I141" s="4" t="s">
        <v>359</v>
      </c>
    </row>
    <row r="142" spans="1:9" x14ac:dyDescent="0.3">
      <c r="A142" s="9" t="s">
        <v>360</v>
      </c>
      <c r="B142" s="9" t="s">
        <v>361</v>
      </c>
      <c r="C142" s="6" t="s">
        <v>14</v>
      </c>
      <c r="D142" s="7" t="s">
        <v>15</v>
      </c>
      <c r="E142" s="8" t="s">
        <v>16</v>
      </c>
    </row>
    <row r="143" spans="1:9" x14ac:dyDescent="0.3">
      <c r="A143" s="9" t="s">
        <v>362</v>
      </c>
      <c r="B143" s="9" t="s">
        <v>363</v>
      </c>
      <c r="C143" s="6" t="s">
        <v>14</v>
      </c>
      <c r="D143" s="7" t="s">
        <v>15</v>
      </c>
      <c r="E143" s="8" t="s">
        <v>20</v>
      </c>
    </row>
    <row r="144" spans="1:9" x14ac:dyDescent="0.3">
      <c r="A144" s="9" t="s">
        <v>364</v>
      </c>
      <c r="B144" s="9" t="s">
        <v>365</v>
      </c>
      <c r="C144" s="6" t="s">
        <v>14</v>
      </c>
      <c r="D144" s="7" t="s">
        <v>15</v>
      </c>
      <c r="E144" s="8" t="s">
        <v>20</v>
      </c>
      <c r="G144" s="4" t="s">
        <v>23</v>
      </c>
      <c r="H144" s="4" t="s">
        <v>364</v>
      </c>
      <c r="I144" s="4" t="s">
        <v>365</v>
      </c>
    </row>
    <row r="145" spans="1:9" x14ac:dyDescent="0.3">
      <c r="A145" s="9" t="s">
        <v>366</v>
      </c>
      <c r="B145" s="9" t="s">
        <v>367</v>
      </c>
      <c r="C145" s="6" t="s">
        <v>7</v>
      </c>
      <c r="D145" s="7" t="s">
        <v>8</v>
      </c>
      <c r="E145" s="8"/>
      <c r="G145" s="4" t="s">
        <v>11</v>
      </c>
      <c r="H145" s="4" t="s">
        <v>366</v>
      </c>
      <c r="I145" s="4" t="s">
        <v>367</v>
      </c>
    </row>
    <row r="146" spans="1:9" x14ac:dyDescent="0.3">
      <c r="A146" s="9" t="s">
        <v>368</v>
      </c>
      <c r="B146" s="9" t="s">
        <v>369</v>
      </c>
      <c r="C146" s="6" t="s">
        <v>7</v>
      </c>
      <c r="D146" s="7" t="s">
        <v>8</v>
      </c>
      <c r="E146" s="8"/>
      <c r="G146" s="4" t="s">
        <v>11</v>
      </c>
      <c r="H146" s="4" t="s">
        <v>368</v>
      </c>
      <c r="I146" s="4" t="s">
        <v>369</v>
      </c>
    </row>
    <row r="147" spans="1:9" x14ac:dyDescent="0.3">
      <c r="A147" s="9" t="s">
        <v>370</v>
      </c>
      <c r="B147" s="9" t="s">
        <v>371</v>
      </c>
      <c r="C147" s="6" t="s">
        <v>156</v>
      </c>
      <c r="D147" s="7" t="s">
        <v>157</v>
      </c>
      <c r="E147" s="7"/>
      <c r="G147" s="4" t="s">
        <v>158</v>
      </c>
      <c r="H147" s="4" t="s">
        <v>370</v>
      </c>
      <c r="I147" s="4" t="s">
        <v>372</v>
      </c>
    </row>
    <row r="148" spans="1:9" x14ac:dyDescent="0.3">
      <c r="A148" s="9" t="s">
        <v>373</v>
      </c>
      <c r="B148" s="9" t="s">
        <v>374</v>
      </c>
      <c r="C148" s="6" t="s">
        <v>14</v>
      </c>
      <c r="D148" s="7" t="s">
        <v>15</v>
      </c>
      <c r="E148" s="8" t="s">
        <v>92</v>
      </c>
      <c r="G148" s="4" t="s">
        <v>93</v>
      </c>
      <c r="H148" s="4" t="s">
        <v>373</v>
      </c>
      <c r="I148" s="4" t="s">
        <v>374</v>
      </c>
    </row>
    <row r="149" spans="1:9" x14ac:dyDescent="0.3">
      <c r="A149" s="9" t="s">
        <v>375</v>
      </c>
      <c r="B149" s="9" t="s">
        <v>376</v>
      </c>
      <c r="C149" s="6" t="s">
        <v>194</v>
      </c>
      <c r="D149" s="7" t="s">
        <v>195</v>
      </c>
      <c r="E149" s="7"/>
    </row>
    <row r="150" spans="1:9" x14ac:dyDescent="0.3">
      <c r="A150" s="9" t="s">
        <v>377</v>
      </c>
      <c r="B150" s="9" t="s">
        <v>378</v>
      </c>
      <c r="C150" s="6" t="s">
        <v>14</v>
      </c>
      <c r="D150" s="7" t="s">
        <v>15</v>
      </c>
      <c r="E150" s="8" t="s">
        <v>16</v>
      </c>
      <c r="G150" s="4" t="s">
        <v>17</v>
      </c>
      <c r="H150" s="4" t="s">
        <v>377</v>
      </c>
      <c r="I150" s="4" t="s">
        <v>378</v>
      </c>
    </row>
    <row r="151" spans="1:9" x14ac:dyDescent="0.3">
      <c r="A151" s="9" t="s">
        <v>379</v>
      </c>
      <c r="B151" s="9" t="s">
        <v>380</v>
      </c>
      <c r="C151" s="6" t="s">
        <v>156</v>
      </c>
      <c r="D151" s="8" t="s">
        <v>157</v>
      </c>
      <c r="E151" s="8"/>
    </row>
    <row r="152" spans="1:9" x14ac:dyDescent="0.3">
      <c r="A152" s="9" t="s">
        <v>381</v>
      </c>
      <c r="B152" s="9" t="s">
        <v>382</v>
      </c>
      <c r="C152" s="6" t="s">
        <v>156</v>
      </c>
      <c r="D152" s="8" t="s">
        <v>157</v>
      </c>
      <c r="E152" s="8"/>
      <c r="G152" s="4" t="s">
        <v>158</v>
      </c>
      <c r="H152" s="4" t="s">
        <v>381</v>
      </c>
      <c r="I152" s="4" t="s">
        <v>383</v>
      </c>
    </row>
    <row r="153" spans="1:9" x14ac:dyDescent="0.3">
      <c r="A153" s="9" t="s">
        <v>384</v>
      </c>
      <c r="B153" s="9" t="s">
        <v>385</v>
      </c>
      <c r="C153" s="6" t="s">
        <v>156</v>
      </c>
      <c r="D153" s="7" t="s">
        <v>157</v>
      </c>
      <c r="E153" s="7"/>
    </row>
    <row r="154" spans="1:9" x14ac:dyDescent="0.3">
      <c r="A154" s="9" t="s">
        <v>386</v>
      </c>
      <c r="B154" s="9" t="s">
        <v>387</v>
      </c>
      <c r="C154" s="6" t="s">
        <v>156</v>
      </c>
      <c r="D154" s="8" t="s">
        <v>157</v>
      </c>
      <c r="E154" s="8"/>
      <c r="G154" s="4" t="s">
        <v>158</v>
      </c>
      <c r="H154" s="4" t="s">
        <v>386</v>
      </c>
      <c r="I154" s="4" t="s">
        <v>388</v>
      </c>
    </row>
    <row r="155" spans="1:9" x14ac:dyDescent="0.3">
      <c r="A155" s="9" t="s">
        <v>389</v>
      </c>
      <c r="B155" s="9" t="s">
        <v>390</v>
      </c>
      <c r="C155" s="6" t="s">
        <v>194</v>
      </c>
      <c r="D155" s="7" t="s">
        <v>195</v>
      </c>
      <c r="E155" s="7"/>
    </row>
    <row r="156" spans="1:9" x14ac:dyDescent="0.3">
      <c r="A156" s="9" t="s">
        <v>391</v>
      </c>
      <c r="B156" s="9" t="s">
        <v>392</v>
      </c>
      <c r="C156" s="6" t="s">
        <v>194</v>
      </c>
      <c r="D156" s="7" t="s">
        <v>195</v>
      </c>
      <c r="E156" s="7"/>
    </row>
    <row r="157" spans="1:9" x14ac:dyDescent="0.3">
      <c r="A157" s="9" t="s">
        <v>393</v>
      </c>
      <c r="B157" s="9" t="s">
        <v>394</v>
      </c>
      <c r="C157" s="6" t="s">
        <v>14</v>
      </c>
      <c r="D157" s="7" t="s">
        <v>15</v>
      </c>
      <c r="E157" s="8" t="s">
        <v>16</v>
      </c>
      <c r="G157" s="4" t="s">
        <v>17</v>
      </c>
      <c r="H157" s="4" t="s">
        <v>393</v>
      </c>
      <c r="I157" s="4" t="s">
        <v>395</v>
      </c>
    </row>
    <row r="158" spans="1:9" x14ac:dyDescent="0.3">
      <c r="A158" s="9" t="s">
        <v>396</v>
      </c>
      <c r="B158" s="9" t="s">
        <v>397</v>
      </c>
      <c r="C158" s="6" t="s">
        <v>156</v>
      </c>
      <c r="D158" s="8" t="s">
        <v>157</v>
      </c>
      <c r="E158" s="8"/>
    </row>
    <row r="159" spans="1:9" x14ac:dyDescent="0.3">
      <c r="A159" s="9" t="s">
        <v>398</v>
      </c>
      <c r="B159" s="9" t="s">
        <v>399</v>
      </c>
      <c r="C159" s="6" t="s">
        <v>156</v>
      </c>
      <c r="D159" s="8" t="s">
        <v>157</v>
      </c>
      <c r="E159" s="8"/>
    </row>
    <row r="160" spans="1:9" x14ac:dyDescent="0.3">
      <c r="A160" s="9" t="s">
        <v>400</v>
      </c>
      <c r="B160" s="9" t="s">
        <v>401</v>
      </c>
      <c r="C160" s="6" t="s">
        <v>36</v>
      </c>
      <c r="D160" s="7" t="s">
        <v>37</v>
      </c>
      <c r="E160" s="7"/>
      <c r="G160" s="4" t="s">
        <v>42</v>
      </c>
      <c r="H160" s="4" t="s">
        <v>400</v>
      </c>
      <c r="I160" s="4" t="s">
        <v>401</v>
      </c>
    </row>
    <row r="161" spans="1:9" x14ac:dyDescent="0.3">
      <c r="A161" s="9" t="s">
        <v>402</v>
      </c>
      <c r="B161" s="9" t="s">
        <v>403</v>
      </c>
      <c r="C161" s="6" t="s">
        <v>40</v>
      </c>
      <c r="D161" s="7" t="s">
        <v>41</v>
      </c>
      <c r="E161" s="7"/>
      <c r="G161" s="4" t="s">
        <v>42</v>
      </c>
      <c r="H161" s="4" t="s">
        <v>402</v>
      </c>
      <c r="I161" s="4" t="s">
        <v>403</v>
      </c>
    </row>
    <row r="162" spans="1:9" x14ac:dyDescent="0.3">
      <c r="A162" s="9" t="s">
        <v>404</v>
      </c>
      <c r="B162" s="9" t="s">
        <v>405</v>
      </c>
      <c r="C162" s="6" t="s">
        <v>14</v>
      </c>
      <c r="D162" s="7" t="s">
        <v>15</v>
      </c>
      <c r="E162" s="8" t="s">
        <v>20</v>
      </c>
      <c r="G162" s="4" t="s">
        <v>23</v>
      </c>
      <c r="H162" s="4" t="s">
        <v>404</v>
      </c>
      <c r="I162" s="4" t="s">
        <v>405</v>
      </c>
    </row>
    <row r="163" spans="1:9" x14ac:dyDescent="0.3">
      <c r="A163" s="9" t="s">
        <v>406</v>
      </c>
      <c r="B163" s="9" t="s">
        <v>407</v>
      </c>
      <c r="C163" s="6" t="s">
        <v>14</v>
      </c>
      <c r="D163" s="7" t="s">
        <v>15</v>
      </c>
      <c r="E163" s="8" t="s">
        <v>16</v>
      </c>
      <c r="G163" s="4" t="s">
        <v>23</v>
      </c>
      <c r="H163" s="4" t="s">
        <v>406</v>
      </c>
      <c r="I163" s="4" t="s">
        <v>407</v>
      </c>
    </row>
    <row r="164" spans="1:9" x14ac:dyDescent="0.3">
      <c r="A164" s="9" t="s">
        <v>408</v>
      </c>
      <c r="B164" s="9" t="s">
        <v>409</v>
      </c>
      <c r="C164" s="6" t="s">
        <v>241</v>
      </c>
      <c r="D164" s="7" t="s">
        <v>29</v>
      </c>
      <c r="E164" s="7"/>
      <c r="G164" s="4" t="s">
        <v>242</v>
      </c>
      <c r="H164" s="4" t="s">
        <v>408</v>
      </c>
      <c r="I164" s="4" t="s">
        <v>410</v>
      </c>
    </row>
    <row r="165" spans="1:9" x14ac:dyDescent="0.3">
      <c r="A165" s="9" t="s">
        <v>411</v>
      </c>
      <c r="B165" s="9" t="s">
        <v>412</v>
      </c>
      <c r="C165" s="6" t="s">
        <v>14</v>
      </c>
      <c r="D165" s="7" t="s">
        <v>15</v>
      </c>
      <c r="E165" s="8" t="s">
        <v>16</v>
      </c>
      <c r="G165" s="4" t="s">
        <v>17</v>
      </c>
      <c r="H165" s="4" t="s">
        <v>411</v>
      </c>
      <c r="I165" s="4" t="s">
        <v>412</v>
      </c>
    </row>
    <row r="166" spans="1:9" x14ac:dyDescent="0.3">
      <c r="A166" s="9" t="s">
        <v>413</v>
      </c>
      <c r="B166" s="9" t="s">
        <v>414</v>
      </c>
      <c r="C166" s="6" t="s">
        <v>14</v>
      </c>
      <c r="D166" s="7" t="s">
        <v>15</v>
      </c>
      <c r="E166" s="8" t="s">
        <v>16</v>
      </c>
    </row>
    <row r="167" spans="1:9" x14ac:dyDescent="0.3">
      <c r="A167" s="9" t="s">
        <v>415</v>
      </c>
      <c r="B167" s="9" t="s">
        <v>416</v>
      </c>
      <c r="C167" s="6" t="s">
        <v>14</v>
      </c>
      <c r="D167" s="7" t="s">
        <v>15</v>
      </c>
      <c r="E167" s="8" t="s">
        <v>16</v>
      </c>
    </row>
    <row r="168" spans="1:9" x14ac:dyDescent="0.3">
      <c r="A168" s="9" t="s">
        <v>417</v>
      </c>
      <c r="B168" s="9" t="s">
        <v>418</v>
      </c>
      <c r="C168" s="6" t="s">
        <v>71</v>
      </c>
      <c r="D168" s="7" t="s">
        <v>72</v>
      </c>
      <c r="E168" s="7"/>
    </row>
    <row r="169" spans="1:9" x14ac:dyDescent="0.3">
      <c r="A169" s="9" t="s">
        <v>419</v>
      </c>
      <c r="B169" s="9" t="s">
        <v>420</v>
      </c>
      <c r="C169" s="6" t="s">
        <v>28</v>
      </c>
      <c r="D169" s="7" t="s">
        <v>29</v>
      </c>
      <c r="E169" s="7"/>
      <c r="G169" s="4" t="s">
        <v>232</v>
      </c>
      <c r="H169" s="4" t="s">
        <v>419</v>
      </c>
      <c r="I169" s="4" t="s">
        <v>420</v>
      </c>
    </row>
    <row r="170" spans="1:9" x14ac:dyDescent="0.3">
      <c r="A170" s="9" t="s">
        <v>421</v>
      </c>
      <c r="B170" s="9" t="s">
        <v>422</v>
      </c>
      <c r="C170" s="6" t="s">
        <v>71</v>
      </c>
      <c r="D170" s="7" t="s">
        <v>72</v>
      </c>
      <c r="E170" s="7"/>
      <c r="G170" s="4" t="s">
        <v>73</v>
      </c>
      <c r="H170" s="4" t="s">
        <v>421</v>
      </c>
      <c r="I170" s="4" t="s">
        <v>422</v>
      </c>
    </row>
    <row r="171" spans="1:9" x14ac:dyDescent="0.3">
      <c r="A171" s="9" t="s">
        <v>423</v>
      </c>
      <c r="B171" s="9" t="s">
        <v>424</v>
      </c>
      <c r="C171" s="6" t="s">
        <v>7</v>
      </c>
      <c r="D171" s="7" t="s">
        <v>8</v>
      </c>
      <c r="E171" s="7"/>
      <c r="G171" s="4" t="s">
        <v>11</v>
      </c>
      <c r="H171" s="4" t="s">
        <v>423</v>
      </c>
      <c r="I171" s="4" t="s">
        <v>424</v>
      </c>
    </row>
    <row r="172" spans="1:9" x14ac:dyDescent="0.3">
      <c r="A172" s="9" t="s">
        <v>425</v>
      </c>
      <c r="B172" s="9" t="s">
        <v>426</v>
      </c>
      <c r="C172" s="6" t="s">
        <v>28</v>
      </c>
      <c r="D172" s="7" t="s">
        <v>29</v>
      </c>
      <c r="E172" s="7"/>
      <c r="G172" s="4" t="s">
        <v>220</v>
      </c>
      <c r="H172" s="4" t="s">
        <v>425</v>
      </c>
      <c r="I172" s="4" t="s">
        <v>427</v>
      </c>
    </row>
    <row r="173" spans="1:9" x14ac:dyDescent="0.3">
      <c r="A173" s="9" t="s">
        <v>428</v>
      </c>
      <c r="B173" s="9" t="s">
        <v>429</v>
      </c>
      <c r="C173" s="6" t="s">
        <v>28</v>
      </c>
      <c r="D173" s="7" t="s">
        <v>29</v>
      </c>
      <c r="E173" s="7"/>
      <c r="G173" s="4" t="s">
        <v>220</v>
      </c>
      <c r="H173" s="4" t="s">
        <v>428</v>
      </c>
      <c r="I173" s="4" t="s">
        <v>429</v>
      </c>
    </row>
    <row r="174" spans="1:9" x14ac:dyDescent="0.3">
      <c r="A174" s="9" t="s">
        <v>430</v>
      </c>
      <c r="B174" s="9" t="s">
        <v>431</v>
      </c>
      <c r="C174" s="6" t="s">
        <v>7</v>
      </c>
      <c r="D174" s="7" t="s">
        <v>8</v>
      </c>
      <c r="E174" s="7"/>
      <c r="G174" s="4" t="s">
        <v>11</v>
      </c>
      <c r="H174" s="4" t="s">
        <v>430</v>
      </c>
      <c r="I174" s="4" t="s">
        <v>431</v>
      </c>
    </row>
    <row r="175" spans="1:9" x14ac:dyDescent="0.3">
      <c r="A175" s="9" t="s">
        <v>432</v>
      </c>
      <c r="B175" s="9" t="s">
        <v>433</v>
      </c>
      <c r="C175" s="6" t="s">
        <v>241</v>
      </c>
      <c r="D175" s="7" t="s">
        <v>29</v>
      </c>
      <c r="E175" s="7"/>
      <c r="G175" s="4" t="s">
        <v>242</v>
      </c>
      <c r="H175" s="4" t="s">
        <v>432</v>
      </c>
      <c r="I175" s="4" t="s">
        <v>434</v>
      </c>
    </row>
    <row r="176" spans="1:9" x14ac:dyDescent="0.3">
      <c r="A176" s="9" t="s">
        <v>435</v>
      </c>
      <c r="B176" s="9" t="s">
        <v>436</v>
      </c>
      <c r="C176" s="6" t="s">
        <v>14</v>
      </c>
      <c r="D176" s="7" t="s">
        <v>15</v>
      </c>
      <c r="E176" s="8" t="s">
        <v>16</v>
      </c>
      <c r="G176" s="4" t="s">
        <v>23</v>
      </c>
      <c r="H176" s="4" t="s">
        <v>435</v>
      </c>
      <c r="I176" s="4" t="s">
        <v>436</v>
      </c>
    </row>
    <row r="177" spans="1:9" x14ac:dyDescent="0.3">
      <c r="A177" s="9" t="s">
        <v>437</v>
      </c>
      <c r="B177" s="9" t="s">
        <v>438</v>
      </c>
      <c r="C177" s="6" t="s">
        <v>14</v>
      </c>
      <c r="D177" s="7" t="s">
        <v>15</v>
      </c>
      <c r="E177" s="8" t="s">
        <v>16</v>
      </c>
      <c r="G177" s="4" t="s">
        <v>17</v>
      </c>
      <c r="H177" s="4" t="s">
        <v>437</v>
      </c>
      <c r="I177" s="4" t="s">
        <v>438</v>
      </c>
    </row>
    <row r="178" spans="1:9" x14ac:dyDescent="0.3">
      <c r="A178" s="9" t="s">
        <v>439</v>
      </c>
      <c r="B178" s="9" t="s">
        <v>440</v>
      </c>
      <c r="C178" s="6" t="s">
        <v>14</v>
      </c>
      <c r="D178" s="7" t="s">
        <v>15</v>
      </c>
      <c r="E178" s="8" t="s">
        <v>16</v>
      </c>
      <c r="G178" s="4" t="s">
        <v>17</v>
      </c>
      <c r="H178" s="4" t="s">
        <v>439</v>
      </c>
      <c r="I178" s="4" t="s">
        <v>441</v>
      </c>
    </row>
    <row r="179" spans="1:9" x14ac:dyDescent="0.3">
      <c r="A179" s="9" t="s">
        <v>442</v>
      </c>
      <c r="B179" s="9" t="s">
        <v>443</v>
      </c>
      <c r="C179" s="6" t="s">
        <v>14</v>
      </c>
      <c r="D179" s="7" t="s">
        <v>15</v>
      </c>
      <c r="E179" s="8" t="s">
        <v>20</v>
      </c>
      <c r="G179" s="4" t="s">
        <v>23</v>
      </c>
      <c r="H179" s="4" t="s">
        <v>442</v>
      </c>
      <c r="I179" s="4" t="s">
        <v>444</v>
      </c>
    </row>
    <row r="180" spans="1:9" x14ac:dyDescent="0.3">
      <c r="A180" s="11" t="s">
        <v>445</v>
      </c>
      <c r="B180" s="11" t="s">
        <v>446</v>
      </c>
      <c r="C180" s="6" t="s">
        <v>63</v>
      </c>
      <c r="D180" s="7" t="s">
        <v>64</v>
      </c>
      <c r="E180" s="7"/>
      <c r="G180" s="4" t="s">
        <v>65</v>
      </c>
      <c r="H180" s="4" t="s">
        <v>445</v>
      </c>
      <c r="I180" s="4" t="s">
        <v>447</v>
      </c>
    </row>
    <row r="181" spans="1:9" x14ac:dyDescent="0.3">
      <c r="A181" s="9" t="s">
        <v>448</v>
      </c>
      <c r="B181" s="9" t="s">
        <v>449</v>
      </c>
      <c r="C181" s="6" t="s">
        <v>28</v>
      </c>
      <c r="D181" s="7" t="s">
        <v>29</v>
      </c>
      <c r="E181" s="7"/>
      <c r="G181" s="4" t="s">
        <v>17</v>
      </c>
      <c r="H181" s="4" t="s">
        <v>448</v>
      </c>
      <c r="I181" s="4" t="s">
        <v>450</v>
      </c>
    </row>
    <row r="182" spans="1:9" x14ac:dyDescent="0.3">
      <c r="A182" s="9" t="s">
        <v>451</v>
      </c>
      <c r="B182" s="9" t="s">
        <v>452</v>
      </c>
      <c r="C182" s="6" t="s">
        <v>7</v>
      </c>
      <c r="D182" s="7" t="s">
        <v>8</v>
      </c>
      <c r="E182" s="7"/>
      <c r="G182" s="4" t="s">
        <v>23</v>
      </c>
      <c r="H182" s="4" t="s">
        <v>451</v>
      </c>
      <c r="I182" s="4" t="s">
        <v>452</v>
      </c>
    </row>
    <row r="183" spans="1:9" x14ac:dyDescent="0.3">
      <c r="A183" s="9" t="s">
        <v>453</v>
      </c>
      <c r="B183" s="9" t="s">
        <v>454</v>
      </c>
      <c r="C183" s="6" t="s">
        <v>241</v>
      </c>
      <c r="D183" s="7" t="s">
        <v>29</v>
      </c>
      <c r="E183" s="7"/>
      <c r="G183" s="4" t="s">
        <v>242</v>
      </c>
      <c r="H183" s="4" t="s">
        <v>453</v>
      </c>
      <c r="I183" s="4" t="s">
        <v>454</v>
      </c>
    </row>
    <row r="184" spans="1:9" x14ac:dyDescent="0.3">
      <c r="A184" s="11" t="s">
        <v>455</v>
      </c>
      <c r="B184" s="11" t="s">
        <v>456</v>
      </c>
      <c r="C184" s="6" t="s">
        <v>63</v>
      </c>
      <c r="D184" s="7" t="s">
        <v>64</v>
      </c>
      <c r="E184" s="7"/>
      <c r="G184" s="4" t="s">
        <v>65</v>
      </c>
      <c r="H184" s="4" t="s">
        <v>455</v>
      </c>
      <c r="I184" s="4" t="s">
        <v>456</v>
      </c>
    </row>
    <row r="185" spans="1:9" x14ac:dyDescent="0.3">
      <c r="A185" s="9" t="s">
        <v>457</v>
      </c>
      <c r="B185" s="9" t="s">
        <v>458</v>
      </c>
      <c r="C185" s="6" t="s">
        <v>14</v>
      </c>
      <c r="D185" s="7" t="s">
        <v>15</v>
      </c>
      <c r="E185" s="8" t="s">
        <v>16</v>
      </c>
    </row>
    <row r="186" spans="1:9" x14ac:dyDescent="0.3">
      <c r="A186" s="9" t="s">
        <v>459</v>
      </c>
      <c r="B186" s="9" t="s">
        <v>460</v>
      </c>
      <c r="C186" s="6" t="s">
        <v>14</v>
      </c>
      <c r="D186" s="7" t="s">
        <v>15</v>
      </c>
      <c r="E186" s="8" t="s">
        <v>16</v>
      </c>
      <c r="G186" s="4" t="s">
        <v>23</v>
      </c>
      <c r="H186" s="4" t="s">
        <v>459</v>
      </c>
      <c r="I186" s="4" t="s">
        <v>460</v>
      </c>
    </row>
    <row r="187" spans="1:9" x14ac:dyDescent="0.3">
      <c r="A187" s="9" t="s">
        <v>461</v>
      </c>
      <c r="B187" s="9" t="s">
        <v>462</v>
      </c>
      <c r="C187" s="6" t="s">
        <v>14</v>
      </c>
      <c r="D187" s="7" t="s">
        <v>15</v>
      </c>
      <c r="E187" s="7" t="s">
        <v>45</v>
      </c>
    </row>
    <row r="188" spans="1:9" x14ac:dyDescent="0.3">
      <c r="A188" s="9" t="s">
        <v>463</v>
      </c>
      <c r="B188" s="9" t="s">
        <v>464</v>
      </c>
      <c r="C188" s="6" t="s">
        <v>14</v>
      </c>
      <c r="D188" s="7" t="s">
        <v>15</v>
      </c>
      <c r="E188" s="7" t="s">
        <v>45</v>
      </c>
    </row>
    <row r="189" spans="1:9" x14ac:dyDescent="0.3">
      <c r="A189" s="23" t="s">
        <v>465</v>
      </c>
      <c r="B189" s="23" t="s">
        <v>466</v>
      </c>
      <c r="C189" s="6" t="s">
        <v>84</v>
      </c>
      <c r="D189" s="26" t="s">
        <v>41</v>
      </c>
      <c r="E189" s="26"/>
      <c r="G189" s="4" t="s">
        <v>17</v>
      </c>
      <c r="H189" s="4" t="s">
        <v>465</v>
      </c>
      <c r="I189" s="4" t="s">
        <v>466</v>
      </c>
    </row>
    <row r="190" spans="1:9" x14ac:dyDescent="0.3">
      <c r="A190" s="23" t="s">
        <v>467</v>
      </c>
      <c r="B190" s="23" t="s">
        <v>468</v>
      </c>
      <c r="C190" s="6" t="s">
        <v>84</v>
      </c>
      <c r="D190" s="26" t="s">
        <v>41</v>
      </c>
      <c r="E190" s="26"/>
      <c r="G190" s="4" t="s">
        <v>17</v>
      </c>
      <c r="H190" s="4" t="s">
        <v>467</v>
      </c>
      <c r="I190" s="4" t="s">
        <v>469</v>
      </c>
    </row>
    <row r="191" spans="1:9" x14ac:dyDescent="0.3">
      <c r="A191" s="9" t="s">
        <v>470</v>
      </c>
      <c r="B191" s="9" t="s">
        <v>471</v>
      </c>
      <c r="C191" s="6" t="s">
        <v>71</v>
      </c>
      <c r="D191" s="7" t="s">
        <v>72</v>
      </c>
      <c r="E191" s="7"/>
      <c r="G191" s="4" t="s">
        <v>73</v>
      </c>
      <c r="H191" s="4" t="s">
        <v>470</v>
      </c>
      <c r="I191" s="4" t="s">
        <v>472</v>
      </c>
    </row>
    <row r="192" spans="1:9" x14ac:dyDescent="0.3">
      <c r="A192" s="9" t="s">
        <v>473</v>
      </c>
      <c r="B192" s="9" t="s">
        <v>474</v>
      </c>
      <c r="C192" s="6" t="s">
        <v>7</v>
      </c>
      <c r="D192" s="7" t="s">
        <v>8</v>
      </c>
      <c r="E192" s="7"/>
      <c r="G192" s="4" t="s">
        <v>11</v>
      </c>
      <c r="H192" s="4" t="s">
        <v>473</v>
      </c>
      <c r="I192" s="4" t="s">
        <v>474</v>
      </c>
    </row>
    <row r="193" spans="1:9" x14ac:dyDescent="0.3">
      <c r="A193" s="9" t="s">
        <v>475</v>
      </c>
      <c r="B193" s="9" t="s">
        <v>476</v>
      </c>
      <c r="C193" s="6" t="s">
        <v>14</v>
      </c>
      <c r="D193" s="7" t="s">
        <v>15</v>
      </c>
      <c r="E193" s="8" t="s">
        <v>16</v>
      </c>
    </row>
    <row r="194" spans="1:9" x14ac:dyDescent="0.3">
      <c r="A194" s="9" t="s">
        <v>477</v>
      </c>
      <c r="B194" s="9" t="s">
        <v>478</v>
      </c>
      <c r="C194" s="6" t="s">
        <v>14</v>
      </c>
      <c r="D194" s="7" t="s">
        <v>15</v>
      </c>
      <c r="E194" s="8" t="s">
        <v>92</v>
      </c>
      <c r="G194" s="4" t="s">
        <v>93</v>
      </c>
      <c r="H194" s="4" t="s">
        <v>477</v>
      </c>
      <c r="I194" s="4" t="s">
        <v>479</v>
      </c>
    </row>
    <row r="195" spans="1:9" x14ac:dyDescent="0.3">
      <c r="A195" s="9" t="s">
        <v>480</v>
      </c>
      <c r="B195" s="9" t="s">
        <v>481</v>
      </c>
      <c r="C195" s="6" t="s">
        <v>14</v>
      </c>
      <c r="D195" s="7" t="s">
        <v>15</v>
      </c>
      <c r="E195" s="8" t="s">
        <v>16</v>
      </c>
      <c r="G195" s="4" t="s">
        <v>17</v>
      </c>
      <c r="H195" s="4" t="s">
        <v>480</v>
      </c>
      <c r="I195" s="4" t="s">
        <v>481</v>
      </c>
    </row>
    <row r="196" spans="1:9" x14ac:dyDescent="0.3">
      <c r="A196" s="9" t="s">
        <v>482</v>
      </c>
      <c r="B196" s="9" t="s">
        <v>483</v>
      </c>
      <c r="C196" s="6" t="s">
        <v>71</v>
      </c>
      <c r="D196" s="7" t="s">
        <v>72</v>
      </c>
      <c r="E196" s="7"/>
      <c r="G196" s="4" t="s">
        <v>73</v>
      </c>
      <c r="H196" s="4" t="s">
        <v>482</v>
      </c>
      <c r="I196" s="4" t="s">
        <v>484</v>
      </c>
    </row>
    <row r="197" spans="1:9" x14ac:dyDescent="0.3">
      <c r="A197" s="15" t="s">
        <v>485</v>
      </c>
      <c r="B197" s="15" t="s">
        <v>486</v>
      </c>
      <c r="C197" s="6" t="s">
        <v>14</v>
      </c>
      <c r="D197" s="16" t="s">
        <v>15</v>
      </c>
      <c r="E197" s="16" t="s">
        <v>486</v>
      </c>
    </row>
    <row r="198" spans="1:9" x14ac:dyDescent="0.3">
      <c r="A198" s="9" t="s">
        <v>487</v>
      </c>
      <c r="B198" s="9" t="s">
        <v>488</v>
      </c>
      <c r="C198" s="6" t="s">
        <v>14</v>
      </c>
      <c r="D198" s="7" t="s">
        <v>15</v>
      </c>
      <c r="E198" s="8" t="s">
        <v>20</v>
      </c>
      <c r="G198" s="4" t="s">
        <v>23</v>
      </c>
      <c r="H198" s="4" t="s">
        <v>487</v>
      </c>
      <c r="I198" s="4" t="s">
        <v>488</v>
      </c>
    </row>
    <row r="199" spans="1:9" x14ac:dyDescent="0.3">
      <c r="A199" s="9" t="s">
        <v>489</v>
      </c>
      <c r="B199" s="9" t="s">
        <v>490</v>
      </c>
      <c r="C199" s="6" t="s">
        <v>14</v>
      </c>
      <c r="D199" s="7" t="s">
        <v>15</v>
      </c>
      <c r="E199" s="8" t="s">
        <v>16</v>
      </c>
      <c r="G199" s="4" t="s">
        <v>17</v>
      </c>
      <c r="H199" s="4" t="s">
        <v>489</v>
      </c>
      <c r="I199" s="4" t="s">
        <v>490</v>
      </c>
    </row>
    <row r="200" spans="1:9" x14ac:dyDescent="0.3">
      <c r="A200" s="11" t="s">
        <v>491</v>
      </c>
      <c r="B200" s="11" t="s">
        <v>492</v>
      </c>
      <c r="C200" s="6" t="s">
        <v>63</v>
      </c>
      <c r="D200" s="7" t="s">
        <v>64</v>
      </c>
      <c r="E200" s="7"/>
      <c r="G200" s="4" t="s">
        <v>65</v>
      </c>
      <c r="H200" s="4" t="s">
        <v>491</v>
      </c>
      <c r="I200" s="4" t="s">
        <v>492</v>
      </c>
    </row>
    <row r="201" spans="1:9" x14ac:dyDescent="0.3">
      <c r="A201" s="9" t="s">
        <v>493</v>
      </c>
      <c r="B201" s="9" t="s">
        <v>494</v>
      </c>
      <c r="C201" s="6" t="s">
        <v>14</v>
      </c>
      <c r="D201" s="7" t="s">
        <v>15</v>
      </c>
      <c r="E201" s="8" t="s">
        <v>16</v>
      </c>
    </row>
    <row r="202" spans="1:9" x14ac:dyDescent="0.3">
      <c r="A202" s="9" t="s">
        <v>495</v>
      </c>
      <c r="B202" s="9" t="s">
        <v>496</v>
      </c>
      <c r="C202" s="6" t="s">
        <v>241</v>
      </c>
      <c r="D202" s="7" t="s">
        <v>29</v>
      </c>
      <c r="E202" s="7"/>
    </row>
    <row r="203" spans="1:9" x14ac:dyDescent="0.3">
      <c r="A203" s="9" t="s">
        <v>497</v>
      </c>
      <c r="B203" s="20" t="s">
        <v>498</v>
      </c>
      <c r="C203" s="6" t="s">
        <v>28</v>
      </c>
      <c r="D203" s="7" t="s">
        <v>29</v>
      </c>
      <c r="E203" s="7"/>
      <c r="G203" s="4" t="s">
        <v>220</v>
      </c>
      <c r="H203" s="4" t="s">
        <v>497</v>
      </c>
      <c r="I203" s="4" t="s">
        <v>498</v>
      </c>
    </row>
    <row r="204" spans="1:9" x14ac:dyDescent="0.3">
      <c r="A204" s="9" t="s">
        <v>499</v>
      </c>
      <c r="B204" s="20" t="s">
        <v>500</v>
      </c>
      <c r="C204" s="6"/>
      <c r="D204" s="7" t="s">
        <v>55</v>
      </c>
      <c r="E204" s="7"/>
      <c r="G204" s="4" t="s">
        <v>56</v>
      </c>
      <c r="H204" s="4" t="s">
        <v>499</v>
      </c>
      <c r="I204" s="4" t="s">
        <v>500</v>
      </c>
    </row>
    <row r="205" spans="1:9" x14ac:dyDescent="0.3">
      <c r="A205" s="9" t="s">
        <v>501</v>
      </c>
      <c r="B205" s="20" t="s">
        <v>502</v>
      </c>
      <c r="C205" s="6" t="s">
        <v>241</v>
      </c>
      <c r="D205" s="7" t="s">
        <v>29</v>
      </c>
      <c r="E205" s="7"/>
    </row>
    <row r="206" spans="1:9" x14ac:dyDescent="0.3">
      <c r="A206" s="9" t="s">
        <v>503</v>
      </c>
      <c r="B206" s="20" t="s">
        <v>504</v>
      </c>
      <c r="C206" s="6" t="s">
        <v>28</v>
      </c>
      <c r="D206" s="7" t="s">
        <v>29</v>
      </c>
      <c r="E206" s="7"/>
    </row>
    <row r="207" spans="1:9" x14ac:dyDescent="0.3">
      <c r="A207" s="9" t="s">
        <v>505</v>
      </c>
      <c r="B207" s="20" t="s">
        <v>506</v>
      </c>
      <c r="C207" s="6" t="s">
        <v>14</v>
      </c>
      <c r="D207" s="7" t="s">
        <v>15</v>
      </c>
      <c r="E207" s="8" t="s">
        <v>16</v>
      </c>
    </row>
    <row r="208" spans="1:9" x14ac:dyDescent="0.3">
      <c r="A208" s="9" t="s">
        <v>507</v>
      </c>
      <c r="B208" s="20" t="s">
        <v>508</v>
      </c>
      <c r="C208" s="6" t="s">
        <v>14</v>
      </c>
      <c r="D208" s="7" t="s">
        <v>15</v>
      </c>
      <c r="E208" s="8" t="s">
        <v>20</v>
      </c>
    </row>
    <row r="209" spans="1:9" x14ac:dyDescent="0.3">
      <c r="A209" s="9" t="s">
        <v>509</v>
      </c>
      <c r="B209" s="20" t="s">
        <v>510</v>
      </c>
      <c r="C209" s="6" t="s">
        <v>36</v>
      </c>
      <c r="D209" s="7" t="s">
        <v>37</v>
      </c>
      <c r="E209" s="7"/>
      <c r="G209" s="4" t="s">
        <v>42</v>
      </c>
      <c r="H209" s="4" t="s">
        <v>509</v>
      </c>
      <c r="I209" s="4" t="s">
        <v>511</v>
      </c>
    </row>
    <row r="210" spans="1:9" x14ac:dyDescent="0.3">
      <c r="A210" s="9" t="s">
        <v>512</v>
      </c>
      <c r="B210" s="20" t="s">
        <v>513</v>
      </c>
      <c r="C210" s="6" t="s">
        <v>40</v>
      </c>
      <c r="D210" s="7" t="s">
        <v>41</v>
      </c>
      <c r="E210" s="7"/>
      <c r="G210" s="4" t="s">
        <v>42</v>
      </c>
      <c r="H210" s="4" t="s">
        <v>512</v>
      </c>
      <c r="I210" s="4" t="s">
        <v>513</v>
      </c>
    </row>
    <row r="211" spans="1:9" x14ac:dyDescent="0.3">
      <c r="A211" s="9" t="s">
        <v>514</v>
      </c>
      <c r="B211" s="20" t="s">
        <v>515</v>
      </c>
      <c r="C211" s="6"/>
      <c r="D211" s="7" t="s">
        <v>55</v>
      </c>
      <c r="E211" s="7"/>
      <c r="G211" s="4" t="s">
        <v>56</v>
      </c>
      <c r="H211" s="4" t="s">
        <v>514</v>
      </c>
      <c r="I211" s="4" t="s">
        <v>515</v>
      </c>
    </row>
    <row r="212" spans="1:9" x14ac:dyDescent="0.3">
      <c r="A212" s="9" t="s">
        <v>516</v>
      </c>
      <c r="B212" s="20" t="s">
        <v>517</v>
      </c>
      <c r="C212" s="6" t="s">
        <v>40</v>
      </c>
      <c r="D212" s="7" t="s">
        <v>41</v>
      </c>
      <c r="E212" s="7"/>
      <c r="G212" s="4" t="s">
        <v>42</v>
      </c>
      <c r="H212" s="4" t="s">
        <v>516</v>
      </c>
      <c r="I212" s="4" t="s">
        <v>517</v>
      </c>
    </row>
    <row r="213" spans="1:9" x14ac:dyDescent="0.3">
      <c r="A213" s="15" t="s">
        <v>518</v>
      </c>
      <c r="B213" s="27" t="s">
        <v>519</v>
      </c>
      <c r="C213" s="6" t="s">
        <v>28</v>
      </c>
      <c r="D213" s="16" t="s">
        <v>29</v>
      </c>
      <c r="E213" s="16"/>
    </row>
    <row r="214" spans="1:9" x14ac:dyDescent="0.3">
      <c r="A214" s="11" t="s">
        <v>520</v>
      </c>
      <c r="B214" s="28" t="s">
        <v>521</v>
      </c>
      <c r="C214" s="6" t="s">
        <v>63</v>
      </c>
      <c r="D214" s="7" t="s">
        <v>64</v>
      </c>
      <c r="E214" s="7"/>
      <c r="G214" s="4" t="s">
        <v>65</v>
      </c>
      <c r="H214" s="4" t="s">
        <v>520</v>
      </c>
      <c r="I214" s="4" t="s">
        <v>522</v>
      </c>
    </row>
    <row r="215" spans="1:9" x14ac:dyDescent="0.3">
      <c r="A215" s="11" t="s">
        <v>523</v>
      </c>
      <c r="B215" s="28" t="s">
        <v>524</v>
      </c>
      <c r="C215" s="6" t="s">
        <v>63</v>
      </c>
      <c r="D215" s="7" t="s">
        <v>64</v>
      </c>
      <c r="E215" s="7"/>
      <c r="G215" s="4" t="s">
        <v>65</v>
      </c>
      <c r="H215" s="4" t="s">
        <v>520</v>
      </c>
      <c r="I215" s="29" t="s">
        <v>525</v>
      </c>
    </row>
    <row r="216" spans="1:9" x14ac:dyDescent="0.3">
      <c r="A216" s="9" t="s">
        <v>526</v>
      </c>
      <c r="B216" s="20" t="s">
        <v>527</v>
      </c>
      <c r="C216" s="6" t="s">
        <v>14</v>
      </c>
      <c r="D216" s="7" t="s">
        <v>15</v>
      </c>
      <c r="E216" s="8" t="s">
        <v>20</v>
      </c>
    </row>
    <row r="217" spans="1:9" x14ac:dyDescent="0.3">
      <c r="A217" s="15" t="s">
        <v>528</v>
      </c>
      <c r="B217" s="30" t="s">
        <v>118</v>
      </c>
      <c r="C217" s="6" t="s">
        <v>14</v>
      </c>
      <c r="D217" s="16" t="s">
        <v>15</v>
      </c>
      <c r="E217" s="16" t="s">
        <v>118</v>
      </c>
      <c r="G217" s="4" t="s">
        <v>42</v>
      </c>
      <c r="H217" s="4" t="s">
        <v>528</v>
      </c>
      <c r="I217" s="4" t="s">
        <v>118</v>
      </c>
    </row>
    <row r="218" spans="1:9" x14ac:dyDescent="0.3">
      <c r="A218" s="15" t="s">
        <v>529</v>
      </c>
      <c r="B218" s="30" t="s">
        <v>530</v>
      </c>
      <c r="C218" s="6" t="s">
        <v>14</v>
      </c>
      <c r="D218" s="16" t="s">
        <v>15</v>
      </c>
      <c r="E218" s="16" t="s">
        <v>530</v>
      </c>
      <c r="G218" s="4" t="s">
        <v>17</v>
      </c>
      <c r="H218" s="4" t="s">
        <v>529</v>
      </c>
      <c r="I218" s="4" t="s">
        <v>530</v>
      </c>
    </row>
    <row r="219" spans="1:9" x14ac:dyDescent="0.3">
      <c r="A219" s="9" t="s">
        <v>531</v>
      </c>
      <c r="B219" s="5" t="s">
        <v>532</v>
      </c>
      <c r="C219" s="19" t="s">
        <v>7</v>
      </c>
      <c r="D219" s="8" t="s">
        <v>8</v>
      </c>
      <c r="E219" s="8"/>
      <c r="G219" s="4" t="s">
        <v>56</v>
      </c>
      <c r="H219" s="4" t="s">
        <v>531</v>
      </c>
      <c r="I219" s="4" t="s">
        <v>532</v>
      </c>
    </row>
    <row r="220" spans="1:9" x14ac:dyDescent="0.3">
      <c r="A220" s="9" t="s">
        <v>533</v>
      </c>
      <c r="B220" s="5" t="s">
        <v>534</v>
      </c>
      <c r="C220" s="6" t="s">
        <v>14</v>
      </c>
      <c r="D220" s="7" t="s">
        <v>15</v>
      </c>
      <c r="E220" s="8" t="s">
        <v>20</v>
      </c>
      <c r="G220" s="4" t="s">
        <v>23</v>
      </c>
      <c r="H220" s="4" t="s">
        <v>533</v>
      </c>
      <c r="I220" s="4" t="s">
        <v>534</v>
      </c>
    </row>
    <row r="221" spans="1:9" x14ac:dyDescent="0.3">
      <c r="A221" s="9" t="s">
        <v>535</v>
      </c>
      <c r="B221" s="5" t="s">
        <v>536</v>
      </c>
      <c r="C221" s="6" t="s">
        <v>14</v>
      </c>
      <c r="D221" s="7" t="s">
        <v>15</v>
      </c>
      <c r="E221" s="8" t="s">
        <v>16</v>
      </c>
      <c r="G221" s="4" t="s">
        <v>17</v>
      </c>
      <c r="H221" s="4" t="s">
        <v>535</v>
      </c>
      <c r="I221" s="4" t="s">
        <v>536</v>
      </c>
    </row>
    <row r="222" spans="1:9" x14ac:dyDescent="0.3">
      <c r="A222" s="9" t="s">
        <v>537</v>
      </c>
      <c r="B222" s="5" t="s">
        <v>538</v>
      </c>
      <c r="C222" s="6" t="s">
        <v>14</v>
      </c>
      <c r="D222" s="7" t="s">
        <v>15</v>
      </c>
      <c r="E222" s="8" t="s">
        <v>16</v>
      </c>
    </row>
    <row r="223" spans="1:9" x14ac:dyDescent="0.3">
      <c r="A223" s="9" t="s">
        <v>539</v>
      </c>
      <c r="B223" s="5" t="s">
        <v>540</v>
      </c>
      <c r="C223" s="6" t="s">
        <v>14</v>
      </c>
      <c r="D223" s="7" t="s">
        <v>15</v>
      </c>
      <c r="E223" s="8" t="s">
        <v>16</v>
      </c>
    </row>
    <row r="224" spans="1:9" x14ac:dyDescent="0.3">
      <c r="A224" s="15" t="s">
        <v>541</v>
      </c>
      <c r="B224" s="30" t="s">
        <v>542</v>
      </c>
      <c r="C224" s="6" t="s">
        <v>241</v>
      </c>
      <c r="D224" s="16" t="s">
        <v>29</v>
      </c>
      <c r="E224" s="16"/>
    </row>
    <row r="225" spans="1:9" x14ac:dyDescent="0.3">
      <c r="A225" s="15" t="s">
        <v>543</v>
      </c>
      <c r="B225" s="30" t="s">
        <v>544</v>
      </c>
      <c r="C225" s="6" t="s">
        <v>28</v>
      </c>
      <c r="D225" s="16" t="s">
        <v>29</v>
      </c>
      <c r="E225" s="16"/>
      <c r="G225" s="4" t="s">
        <v>220</v>
      </c>
      <c r="H225" s="4" t="s">
        <v>543</v>
      </c>
      <c r="I225" s="4" t="s">
        <v>544</v>
      </c>
    </row>
    <row r="226" spans="1:9" x14ac:dyDescent="0.3">
      <c r="A226" s="15" t="s">
        <v>545</v>
      </c>
      <c r="B226" s="30" t="s">
        <v>546</v>
      </c>
      <c r="C226" s="6" t="s">
        <v>156</v>
      </c>
      <c r="D226" s="16" t="s">
        <v>157</v>
      </c>
      <c r="E226" s="16"/>
      <c r="G226" s="4" t="s">
        <v>158</v>
      </c>
      <c r="H226" s="4" t="s">
        <v>545</v>
      </c>
      <c r="I226" s="4" t="s">
        <v>546</v>
      </c>
    </row>
    <row r="227" spans="1:9" x14ac:dyDescent="0.3">
      <c r="A227" s="5" t="s">
        <v>547</v>
      </c>
      <c r="B227" s="5" t="s">
        <v>548</v>
      </c>
      <c r="C227" s="6" t="s">
        <v>7</v>
      </c>
      <c r="D227" s="7" t="s">
        <v>8</v>
      </c>
      <c r="E227" s="7"/>
      <c r="G227" s="4" t="s">
        <v>56</v>
      </c>
      <c r="H227" s="4" t="s">
        <v>547</v>
      </c>
      <c r="I227" s="4" t="s">
        <v>548</v>
      </c>
    </row>
    <row r="228" spans="1:9" x14ac:dyDescent="0.3">
      <c r="A228" s="9" t="s">
        <v>549</v>
      </c>
      <c r="B228" s="5" t="s">
        <v>550</v>
      </c>
      <c r="C228" s="6" t="s">
        <v>36</v>
      </c>
      <c r="D228" s="7" t="s">
        <v>37</v>
      </c>
      <c r="E228" s="7"/>
      <c r="G228" s="4" t="s">
        <v>42</v>
      </c>
      <c r="H228" s="4" t="s">
        <v>549</v>
      </c>
      <c r="I228" s="4" t="s">
        <v>551</v>
      </c>
    </row>
    <row r="229" spans="1:9" x14ac:dyDescent="0.3">
      <c r="A229" s="5" t="s">
        <v>552</v>
      </c>
      <c r="B229" s="5" t="s">
        <v>553</v>
      </c>
      <c r="C229" s="6" t="s">
        <v>40</v>
      </c>
      <c r="D229" s="7" t="s">
        <v>41</v>
      </c>
      <c r="E229" s="7"/>
      <c r="G229" s="4" t="s">
        <v>42</v>
      </c>
      <c r="H229" s="4" t="s">
        <v>552</v>
      </c>
      <c r="I229" s="4" t="s">
        <v>553</v>
      </c>
    </row>
    <row r="230" spans="1:9" x14ac:dyDescent="0.3">
      <c r="A230" s="5" t="s">
        <v>554</v>
      </c>
      <c r="B230" s="5" t="s">
        <v>555</v>
      </c>
      <c r="C230" s="6" t="s">
        <v>14</v>
      </c>
      <c r="D230" s="7" t="s">
        <v>15</v>
      </c>
      <c r="E230" s="7" t="s">
        <v>45</v>
      </c>
    </row>
    <row r="231" spans="1:9" x14ac:dyDescent="0.3">
      <c r="A231" s="5" t="s">
        <v>556</v>
      </c>
      <c r="B231" s="5" t="s">
        <v>557</v>
      </c>
      <c r="C231" s="6" t="s">
        <v>241</v>
      </c>
      <c r="D231" s="7" t="s">
        <v>29</v>
      </c>
      <c r="E231" s="7"/>
    </row>
    <row r="232" spans="1:9" x14ac:dyDescent="0.3">
      <c r="A232" s="5" t="s">
        <v>558</v>
      </c>
      <c r="B232" s="5" t="s">
        <v>559</v>
      </c>
      <c r="C232" s="6" t="s">
        <v>14</v>
      </c>
      <c r="D232" s="7" t="s">
        <v>15</v>
      </c>
      <c r="E232" s="7" t="s">
        <v>45</v>
      </c>
    </row>
    <row r="233" spans="1:9" x14ac:dyDescent="0.3">
      <c r="A233" s="5" t="s">
        <v>560</v>
      </c>
      <c r="B233" s="5" t="s">
        <v>561</v>
      </c>
      <c r="C233" s="6" t="s">
        <v>28</v>
      </c>
      <c r="D233" s="7" t="s">
        <v>29</v>
      </c>
      <c r="E233" s="7"/>
      <c r="G233" s="4" t="s">
        <v>220</v>
      </c>
      <c r="H233" s="4" t="s">
        <v>560</v>
      </c>
      <c r="I233" s="4" t="s">
        <v>561</v>
      </c>
    </row>
    <row r="234" spans="1:9" x14ac:dyDescent="0.3">
      <c r="A234" s="5" t="s">
        <v>562</v>
      </c>
      <c r="B234" s="5" t="s">
        <v>563</v>
      </c>
      <c r="C234" s="6" t="s">
        <v>71</v>
      </c>
      <c r="D234" s="7" t="s">
        <v>72</v>
      </c>
      <c r="E234" s="7"/>
      <c r="G234" s="4" t="s">
        <v>11</v>
      </c>
      <c r="H234" s="4" t="s">
        <v>564</v>
      </c>
      <c r="I234" s="4" t="s">
        <v>565</v>
      </c>
    </row>
    <row r="235" spans="1:9" x14ac:dyDescent="0.3">
      <c r="A235" s="5" t="s">
        <v>564</v>
      </c>
      <c r="B235" s="5" t="s">
        <v>565</v>
      </c>
      <c r="C235" s="6" t="s">
        <v>7</v>
      </c>
      <c r="D235" s="7" t="s">
        <v>8</v>
      </c>
      <c r="E235" s="7"/>
    </row>
    <row r="236" spans="1:9" x14ac:dyDescent="0.3">
      <c r="A236" s="5" t="s">
        <v>566</v>
      </c>
      <c r="B236" s="5" t="s">
        <v>567</v>
      </c>
      <c r="C236" s="6" t="s">
        <v>7</v>
      </c>
      <c r="D236" s="7" t="s">
        <v>8</v>
      </c>
      <c r="E236" s="7"/>
      <c r="G236" s="4" t="s">
        <v>11</v>
      </c>
      <c r="H236" s="4" t="s">
        <v>566</v>
      </c>
      <c r="I236" s="4" t="s">
        <v>567</v>
      </c>
    </row>
    <row r="237" spans="1:9" x14ac:dyDescent="0.3">
      <c r="A237" s="5" t="s">
        <v>568</v>
      </c>
      <c r="B237" s="5" t="s">
        <v>569</v>
      </c>
      <c r="C237" s="6" t="s">
        <v>7</v>
      </c>
      <c r="D237" s="7" t="s">
        <v>8</v>
      </c>
      <c r="E237" s="7"/>
      <c r="G237" s="4" t="s">
        <v>11</v>
      </c>
      <c r="H237" s="4" t="s">
        <v>568</v>
      </c>
      <c r="I237" s="4" t="s">
        <v>569</v>
      </c>
    </row>
    <row r="238" spans="1:9" x14ac:dyDescent="0.3">
      <c r="A238" s="5" t="s">
        <v>570</v>
      </c>
      <c r="B238" s="5" t="s">
        <v>571</v>
      </c>
      <c r="C238" s="6" t="s">
        <v>7</v>
      </c>
      <c r="D238" s="7" t="s">
        <v>8</v>
      </c>
      <c r="E238" s="7"/>
      <c r="G238" s="4" t="s">
        <v>11</v>
      </c>
      <c r="H238" s="4" t="s">
        <v>570</v>
      </c>
      <c r="I238" s="4" t="s">
        <v>571</v>
      </c>
    </row>
  </sheetData>
  <autoFilter ref="A1:E238" xr:uid="{00000000-0009-0000-0000-000000000000}"/>
  <pageMargins left="0.25" right="0.25" top="0.75" bottom="0.75" header="0.3" footer="0.3"/>
  <pageSetup paperSize="9" scale="63" fitToHeight="0" orientation="portrait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3"/>
  <sheetViews>
    <sheetView topLeftCell="A55" workbookViewId="0">
      <selection activeCell="C23" sqref="C23"/>
    </sheetView>
  </sheetViews>
  <sheetFormatPr baseColWidth="10" defaultRowHeight="14.4" x14ac:dyDescent="0.3"/>
  <cols>
    <col min="1" max="1" width="46.33203125" bestFit="1" customWidth="1"/>
  </cols>
  <sheetData>
    <row r="1" spans="1:4" x14ac:dyDescent="0.3">
      <c r="A1" t="s">
        <v>599</v>
      </c>
    </row>
    <row r="2" spans="1:4" x14ac:dyDescent="0.3">
      <c r="A2" t="s">
        <v>39</v>
      </c>
      <c r="B2" t="s">
        <v>40</v>
      </c>
    </row>
    <row r="3" spans="1:4" x14ac:dyDescent="0.3">
      <c r="A3" t="s">
        <v>35</v>
      </c>
      <c r="B3" t="s">
        <v>36</v>
      </c>
    </row>
    <row r="4" spans="1:4" x14ac:dyDescent="0.3">
      <c r="A4" t="s">
        <v>83</v>
      </c>
      <c r="B4" t="s">
        <v>84</v>
      </c>
      <c r="D4" t="s">
        <v>698</v>
      </c>
    </row>
    <row r="5" spans="1:4" x14ac:dyDescent="0.3">
      <c r="A5" t="s">
        <v>52</v>
      </c>
      <c r="B5" t="s">
        <v>40</v>
      </c>
      <c r="D5" t="s">
        <v>699</v>
      </c>
    </row>
    <row r="6" spans="1:4" x14ac:dyDescent="0.3">
      <c r="A6" t="s">
        <v>49</v>
      </c>
      <c r="B6" t="s">
        <v>36</v>
      </c>
      <c r="D6" t="s">
        <v>700</v>
      </c>
    </row>
    <row r="7" spans="1:4" x14ac:dyDescent="0.3">
      <c r="A7" t="s">
        <v>87</v>
      </c>
      <c r="B7" t="s">
        <v>40</v>
      </c>
    </row>
    <row r="8" spans="1:4" x14ac:dyDescent="0.3">
      <c r="A8" t="s">
        <v>80</v>
      </c>
      <c r="B8" t="s">
        <v>36</v>
      </c>
    </row>
    <row r="9" spans="1:4" x14ac:dyDescent="0.3">
      <c r="A9" t="s">
        <v>155</v>
      </c>
      <c r="B9" t="s">
        <v>156</v>
      </c>
      <c r="D9" t="s">
        <v>643</v>
      </c>
    </row>
    <row r="10" spans="1:4" x14ac:dyDescent="0.3">
      <c r="A10" t="s">
        <v>100</v>
      </c>
      <c r="B10" t="s">
        <v>14</v>
      </c>
      <c r="D10" t="s">
        <v>644</v>
      </c>
    </row>
    <row r="11" spans="1:4" x14ac:dyDescent="0.3">
      <c r="A11" t="s">
        <v>144</v>
      </c>
      <c r="B11" t="s">
        <v>14</v>
      </c>
      <c r="D11" t="s">
        <v>645</v>
      </c>
    </row>
    <row r="12" spans="1:4" x14ac:dyDescent="0.3">
      <c r="A12" t="s">
        <v>198</v>
      </c>
      <c r="B12" t="s">
        <v>156</v>
      </c>
    </row>
    <row r="13" spans="1:4" x14ac:dyDescent="0.3">
      <c r="A13" t="s">
        <v>193</v>
      </c>
      <c r="B13" t="s">
        <v>194</v>
      </c>
    </row>
    <row r="14" spans="1:4" ht="15" thickBot="1" x14ac:dyDescent="0.35">
      <c r="A14" t="s">
        <v>204</v>
      </c>
      <c r="B14" t="s">
        <v>36</v>
      </c>
    </row>
    <row r="15" spans="1:4" ht="15" thickBot="1" x14ac:dyDescent="0.35">
      <c r="A15" t="s">
        <v>231</v>
      </c>
      <c r="B15" t="s">
        <v>28</v>
      </c>
      <c r="D15" s="38" t="s">
        <v>651</v>
      </c>
    </row>
    <row r="16" spans="1:4" ht="15" thickBot="1" x14ac:dyDescent="0.35">
      <c r="A16" t="s">
        <v>217</v>
      </c>
      <c r="B16" t="s">
        <v>28</v>
      </c>
      <c r="D16" s="38" t="s">
        <v>652</v>
      </c>
    </row>
    <row r="17" spans="1:4" ht="15" thickBot="1" x14ac:dyDescent="0.35">
      <c r="A17" t="s">
        <v>240</v>
      </c>
      <c r="B17" t="s">
        <v>241</v>
      </c>
      <c r="D17" s="38" t="s">
        <v>653</v>
      </c>
    </row>
    <row r="18" spans="1:4" x14ac:dyDescent="0.3">
      <c r="A18" t="s">
        <v>219</v>
      </c>
      <c r="B18" t="s">
        <v>28</v>
      </c>
      <c r="D18" s="47" t="s">
        <v>654</v>
      </c>
    </row>
    <row r="19" spans="1:4" x14ac:dyDescent="0.3">
      <c r="A19" t="s">
        <v>589</v>
      </c>
      <c r="B19" t="s">
        <v>14</v>
      </c>
    </row>
    <row r="20" spans="1:4" x14ac:dyDescent="0.3">
      <c r="A20" t="s">
        <v>246</v>
      </c>
      <c r="B20" t="s">
        <v>28</v>
      </c>
    </row>
    <row r="21" spans="1:4" x14ac:dyDescent="0.3">
      <c r="A21" t="s">
        <v>255</v>
      </c>
      <c r="B21" t="s">
        <v>256</v>
      </c>
    </row>
    <row r="22" spans="1:4" x14ac:dyDescent="0.3">
      <c r="A22" t="s">
        <v>261</v>
      </c>
      <c r="B22" t="s">
        <v>256</v>
      </c>
    </row>
    <row r="23" spans="1:4" x14ac:dyDescent="0.3">
      <c r="A23" t="s">
        <v>579</v>
      </c>
      <c r="B23" t="s">
        <v>28</v>
      </c>
    </row>
    <row r="24" spans="1:4" x14ac:dyDescent="0.3">
      <c r="A24" t="s">
        <v>590</v>
      </c>
      <c r="B24" t="s">
        <v>14</v>
      </c>
    </row>
    <row r="25" spans="1:4" x14ac:dyDescent="0.3">
      <c r="A25" t="s">
        <v>298</v>
      </c>
      <c r="B25" t="s">
        <v>28</v>
      </c>
    </row>
    <row r="26" spans="1:4" x14ac:dyDescent="0.3">
      <c r="A26" t="s">
        <v>277</v>
      </c>
      <c r="B26" t="s">
        <v>241</v>
      </c>
    </row>
    <row r="27" spans="1:4" x14ac:dyDescent="0.3">
      <c r="A27" t="s">
        <v>275</v>
      </c>
      <c r="B27" t="s">
        <v>241</v>
      </c>
    </row>
    <row r="28" spans="1:4" x14ac:dyDescent="0.3">
      <c r="A28" t="s">
        <v>580</v>
      </c>
      <c r="B28" t="s">
        <v>28</v>
      </c>
    </row>
    <row r="29" spans="1:4" x14ac:dyDescent="0.3">
      <c r="A29" t="s">
        <v>302</v>
      </c>
      <c r="B29" t="s">
        <v>28</v>
      </c>
    </row>
    <row r="30" spans="1:4" x14ac:dyDescent="0.3">
      <c r="A30" t="s">
        <v>323</v>
      </c>
      <c r="B30" t="s">
        <v>40</v>
      </c>
    </row>
    <row r="31" spans="1:4" x14ac:dyDescent="0.3">
      <c r="A31" t="s">
        <v>317</v>
      </c>
      <c r="B31" t="s">
        <v>14</v>
      </c>
    </row>
    <row r="32" spans="1:4" x14ac:dyDescent="0.3">
      <c r="A32" t="s">
        <v>319</v>
      </c>
      <c r="B32" t="s">
        <v>40</v>
      </c>
    </row>
    <row r="33" spans="1:2" x14ac:dyDescent="0.3">
      <c r="A33" t="s">
        <v>581</v>
      </c>
      <c r="B33" t="s">
        <v>28</v>
      </c>
    </row>
    <row r="34" spans="1:2" x14ac:dyDescent="0.3">
      <c r="A34" t="s">
        <v>358</v>
      </c>
      <c r="B34" t="s">
        <v>241</v>
      </c>
    </row>
    <row r="35" spans="1:2" x14ac:dyDescent="0.3">
      <c r="A35" t="s">
        <v>355</v>
      </c>
      <c r="B35" t="s">
        <v>241</v>
      </c>
    </row>
    <row r="36" spans="1:2" x14ac:dyDescent="0.3">
      <c r="A36" t="s">
        <v>692</v>
      </c>
      <c r="B36" t="s">
        <v>36</v>
      </c>
    </row>
    <row r="37" spans="1:2" x14ac:dyDescent="0.3">
      <c r="A37" t="s">
        <v>344</v>
      </c>
      <c r="B37" t="s">
        <v>14</v>
      </c>
    </row>
    <row r="38" spans="1:2" x14ac:dyDescent="0.3">
      <c r="A38" t="s">
        <v>346</v>
      </c>
      <c r="B38" t="s">
        <v>14</v>
      </c>
    </row>
    <row r="39" spans="1:2" x14ac:dyDescent="0.3">
      <c r="A39" t="s">
        <v>350</v>
      </c>
      <c r="B39" t="s">
        <v>194</v>
      </c>
    </row>
    <row r="40" spans="1:2" x14ac:dyDescent="0.3">
      <c r="A40" t="s">
        <v>387</v>
      </c>
      <c r="B40" t="s">
        <v>156</v>
      </c>
    </row>
    <row r="41" spans="1:2" x14ac:dyDescent="0.3">
      <c r="A41" t="s">
        <v>403</v>
      </c>
      <c r="B41" t="s">
        <v>40</v>
      </c>
    </row>
    <row r="42" spans="1:2" x14ac:dyDescent="0.3">
      <c r="A42" t="s">
        <v>401</v>
      </c>
      <c r="B42" t="s">
        <v>36</v>
      </c>
    </row>
    <row r="43" spans="1:2" x14ac:dyDescent="0.3">
      <c r="A43" t="s">
        <v>449</v>
      </c>
      <c r="B43" t="s">
        <v>28</v>
      </c>
    </row>
    <row r="44" spans="1:2" x14ac:dyDescent="0.3">
      <c r="A44" t="s">
        <v>420</v>
      </c>
      <c r="B44" t="s">
        <v>28</v>
      </c>
    </row>
    <row r="45" spans="1:2" x14ac:dyDescent="0.3">
      <c r="A45" t="s">
        <v>454</v>
      </c>
      <c r="B45" t="s">
        <v>241</v>
      </c>
    </row>
    <row r="46" spans="1:2" x14ac:dyDescent="0.3">
      <c r="A46" t="s">
        <v>433</v>
      </c>
      <c r="B46" t="s">
        <v>241</v>
      </c>
    </row>
    <row r="47" spans="1:2" x14ac:dyDescent="0.3">
      <c r="A47" t="s">
        <v>582</v>
      </c>
      <c r="B47" t="s">
        <v>28</v>
      </c>
    </row>
    <row r="48" spans="1:2" x14ac:dyDescent="0.3">
      <c r="A48" t="s">
        <v>466</v>
      </c>
      <c r="B48" t="s">
        <v>84</v>
      </c>
    </row>
    <row r="49" spans="1:2" x14ac:dyDescent="0.3">
      <c r="A49" t="s">
        <v>468</v>
      </c>
      <c r="B49" t="s">
        <v>84</v>
      </c>
    </row>
    <row r="50" spans="1:2" x14ac:dyDescent="0.3">
      <c r="A50" t="s">
        <v>486</v>
      </c>
      <c r="B50" t="s">
        <v>14</v>
      </c>
    </row>
    <row r="51" spans="1:2" x14ac:dyDescent="0.3">
      <c r="A51" t="s">
        <v>498</v>
      </c>
      <c r="B51" t="s">
        <v>28</v>
      </c>
    </row>
    <row r="52" spans="1:2" x14ac:dyDescent="0.3">
      <c r="A52" t="s">
        <v>118</v>
      </c>
      <c r="B52" t="s">
        <v>14</v>
      </c>
    </row>
    <row r="53" spans="1:2" x14ac:dyDescent="0.3">
      <c r="A53" t="s">
        <v>513</v>
      </c>
      <c r="B53" t="s">
        <v>40</v>
      </c>
    </row>
    <row r="54" spans="1:2" x14ac:dyDescent="0.3">
      <c r="A54" t="s">
        <v>510</v>
      </c>
      <c r="B54" t="s">
        <v>36</v>
      </c>
    </row>
    <row r="55" spans="1:2" x14ac:dyDescent="0.3">
      <c r="A55" t="s">
        <v>519</v>
      </c>
      <c r="B55" t="s">
        <v>28</v>
      </c>
    </row>
    <row r="56" spans="1:2" x14ac:dyDescent="0.3">
      <c r="A56" t="s">
        <v>517</v>
      </c>
      <c r="B56" t="s">
        <v>40</v>
      </c>
    </row>
    <row r="57" spans="1:2" x14ac:dyDescent="0.3">
      <c r="A57" t="s">
        <v>546</v>
      </c>
      <c r="B57" t="s">
        <v>156</v>
      </c>
    </row>
    <row r="58" spans="1:2" x14ac:dyDescent="0.3">
      <c r="A58" t="s">
        <v>544</v>
      </c>
      <c r="B58" t="s">
        <v>28</v>
      </c>
    </row>
    <row r="59" spans="1:2" x14ac:dyDescent="0.3">
      <c r="A59" t="s">
        <v>553</v>
      </c>
      <c r="B59" t="s">
        <v>40</v>
      </c>
    </row>
    <row r="60" spans="1:2" x14ac:dyDescent="0.3">
      <c r="A60" t="s">
        <v>550</v>
      </c>
      <c r="B60" t="s">
        <v>36</v>
      </c>
    </row>
    <row r="61" spans="1:2" x14ac:dyDescent="0.3">
      <c r="A61" t="s">
        <v>561</v>
      </c>
      <c r="B61" t="s">
        <v>28</v>
      </c>
    </row>
    <row r="63" spans="1:2" x14ac:dyDescent="0.3">
      <c r="A63" t="s">
        <v>591</v>
      </c>
    </row>
    <row r="64" spans="1:2" x14ac:dyDescent="0.3">
      <c r="A64" t="s">
        <v>227</v>
      </c>
      <c r="B64" t="s">
        <v>7</v>
      </c>
    </row>
    <row r="65" spans="1:2" x14ac:dyDescent="0.3">
      <c r="A65" t="s">
        <v>594</v>
      </c>
      <c r="B65" t="s">
        <v>7</v>
      </c>
    </row>
    <row r="66" spans="1:2" x14ac:dyDescent="0.3">
      <c r="A66" t="s">
        <v>593</v>
      </c>
      <c r="B66" t="s">
        <v>7</v>
      </c>
    </row>
    <row r="67" spans="1:2" x14ac:dyDescent="0.3">
      <c r="A67" t="s">
        <v>189</v>
      </c>
      <c r="B67" t="s">
        <v>7</v>
      </c>
    </row>
    <row r="68" spans="1:2" x14ac:dyDescent="0.3">
      <c r="A68" t="s">
        <v>253</v>
      </c>
      <c r="B68" t="s">
        <v>7</v>
      </c>
    </row>
    <row r="69" spans="1:2" x14ac:dyDescent="0.3">
      <c r="A69" t="s">
        <v>311</v>
      </c>
      <c r="B69" t="s">
        <v>14</v>
      </c>
    </row>
    <row r="70" spans="1:2" x14ac:dyDescent="0.3">
      <c r="A70" t="s">
        <v>367</v>
      </c>
      <c r="B70" t="s">
        <v>7</v>
      </c>
    </row>
    <row r="71" spans="1:2" x14ac:dyDescent="0.3">
      <c r="A71" t="s">
        <v>369</v>
      </c>
      <c r="B71" t="s">
        <v>7</v>
      </c>
    </row>
    <row r="72" spans="1:2" x14ac:dyDescent="0.3">
      <c r="A72" t="s">
        <v>424</v>
      </c>
      <c r="B72" t="s">
        <v>7</v>
      </c>
    </row>
    <row r="73" spans="1:2" x14ac:dyDescent="0.3">
      <c r="A73" t="s">
        <v>532</v>
      </c>
      <c r="B73" t="s">
        <v>7</v>
      </c>
    </row>
    <row r="74" spans="1:2" x14ac:dyDescent="0.3">
      <c r="A74" t="s">
        <v>548</v>
      </c>
      <c r="B74" t="s">
        <v>7</v>
      </c>
    </row>
    <row r="75" spans="1:2" x14ac:dyDescent="0.3">
      <c r="A75" t="s">
        <v>592</v>
      </c>
      <c r="B75" t="s">
        <v>7</v>
      </c>
    </row>
    <row r="77" spans="1:2" x14ac:dyDescent="0.3">
      <c r="A77" t="s">
        <v>601</v>
      </c>
    </row>
    <row r="78" spans="1:2" x14ac:dyDescent="0.3">
      <c r="A78" t="s">
        <v>471</v>
      </c>
      <c r="B78" t="s">
        <v>71</v>
      </c>
    </row>
    <row r="79" spans="1:2" x14ac:dyDescent="0.3">
      <c r="A79" t="s">
        <v>600</v>
      </c>
      <c r="B79" t="s">
        <v>71</v>
      </c>
    </row>
    <row r="80" spans="1:2" x14ac:dyDescent="0.3">
      <c r="A80" t="s">
        <v>62</v>
      </c>
      <c r="B80" t="s">
        <v>63</v>
      </c>
    </row>
    <row r="81" spans="1:2" x14ac:dyDescent="0.3">
      <c r="A81" t="s">
        <v>697</v>
      </c>
      <c r="B81" t="s">
        <v>63</v>
      </c>
    </row>
    <row r="82" spans="1:2" x14ac:dyDescent="0.3">
      <c r="A82" t="s">
        <v>456</v>
      </c>
      <c r="B82" t="s">
        <v>63</v>
      </c>
    </row>
    <row r="83" spans="1:2" x14ac:dyDescent="0.3">
      <c r="A83" t="s">
        <v>655</v>
      </c>
      <c r="B83" t="s">
        <v>63</v>
      </c>
    </row>
  </sheetData>
  <sortState xmlns:xlrd2="http://schemas.microsoft.com/office/spreadsheetml/2017/richdata2" ref="A2:B60">
    <sortCondition ref="A2:A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4"/>
  <sheetViews>
    <sheetView topLeftCell="A46" workbookViewId="0">
      <selection activeCell="A69" sqref="A69:XFD69"/>
    </sheetView>
  </sheetViews>
  <sheetFormatPr baseColWidth="10" defaultRowHeight="14.4" x14ac:dyDescent="0.3"/>
  <cols>
    <col min="1" max="1" width="84.6640625" bestFit="1" customWidth="1"/>
  </cols>
  <sheetData>
    <row r="1" spans="1:2" x14ac:dyDescent="0.3">
      <c r="A1" s="32" t="s">
        <v>599</v>
      </c>
    </row>
    <row r="2" spans="1:2" x14ac:dyDescent="0.3">
      <c r="A2" t="s">
        <v>255</v>
      </c>
      <c r="B2" t="s">
        <v>256</v>
      </c>
    </row>
    <row r="3" spans="1:2" x14ac:dyDescent="0.3">
      <c r="A3" t="s">
        <v>261</v>
      </c>
      <c r="B3" t="s">
        <v>574</v>
      </c>
    </row>
    <row r="4" spans="1:2" x14ac:dyDescent="0.3">
      <c r="A4" t="s">
        <v>240</v>
      </c>
      <c r="B4" t="s">
        <v>241</v>
      </c>
    </row>
    <row r="5" spans="1:2" x14ac:dyDescent="0.3">
      <c r="A5" t="s">
        <v>277</v>
      </c>
      <c r="B5" t="s">
        <v>241</v>
      </c>
    </row>
    <row r="6" spans="1:2" x14ac:dyDescent="0.3">
      <c r="A6" t="s">
        <v>275</v>
      </c>
      <c r="B6" t="s">
        <v>241</v>
      </c>
    </row>
    <row r="7" spans="1:2" x14ac:dyDescent="0.3">
      <c r="A7" t="s">
        <v>358</v>
      </c>
      <c r="B7" t="s">
        <v>241</v>
      </c>
    </row>
    <row r="8" spans="1:2" x14ac:dyDescent="0.3">
      <c r="A8" t="s">
        <v>355</v>
      </c>
      <c r="B8" t="s">
        <v>241</v>
      </c>
    </row>
    <row r="9" spans="1:2" x14ac:dyDescent="0.3">
      <c r="A9" t="s">
        <v>454</v>
      </c>
      <c r="B9" t="s">
        <v>241</v>
      </c>
    </row>
    <row r="10" spans="1:2" x14ac:dyDescent="0.3">
      <c r="A10" t="s">
        <v>433</v>
      </c>
      <c r="B10" t="s">
        <v>241</v>
      </c>
    </row>
    <row r="11" spans="1:2" x14ac:dyDescent="0.3">
      <c r="A11" t="s">
        <v>219</v>
      </c>
      <c r="B11" t="s">
        <v>28</v>
      </c>
    </row>
    <row r="12" spans="1:2" x14ac:dyDescent="0.3">
      <c r="A12" t="s">
        <v>246</v>
      </c>
      <c r="B12" t="s">
        <v>28</v>
      </c>
    </row>
    <row r="13" spans="1:2" x14ac:dyDescent="0.3">
      <c r="A13" t="s">
        <v>298</v>
      </c>
      <c r="B13" t="s">
        <v>28</v>
      </c>
    </row>
    <row r="14" spans="1:2" x14ac:dyDescent="0.3">
      <c r="A14" t="s">
        <v>580</v>
      </c>
      <c r="B14" t="s">
        <v>28</v>
      </c>
    </row>
    <row r="15" spans="1:2" x14ac:dyDescent="0.3">
      <c r="A15" t="s">
        <v>302</v>
      </c>
      <c r="B15" t="s">
        <v>28</v>
      </c>
    </row>
    <row r="16" spans="1:2" x14ac:dyDescent="0.3">
      <c r="A16" t="s">
        <v>581</v>
      </c>
      <c r="B16" t="s">
        <v>28</v>
      </c>
    </row>
    <row r="17" spans="1:2" x14ac:dyDescent="0.3">
      <c r="A17" t="s">
        <v>582</v>
      </c>
      <c r="B17" t="s">
        <v>28</v>
      </c>
    </row>
    <row r="18" spans="1:2" x14ac:dyDescent="0.3">
      <c r="A18" t="s">
        <v>498</v>
      </c>
      <c r="B18" t="s">
        <v>28</v>
      </c>
    </row>
    <row r="19" spans="1:2" x14ac:dyDescent="0.3">
      <c r="A19" t="s">
        <v>544</v>
      </c>
      <c r="B19" t="s">
        <v>28</v>
      </c>
    </row>
    <row r="20" spans="1:2" x14ac:dyDescent="0.3">
      <c r="A20" t="s">
        <v>561</v>
      </c>
      <c r="B20" t="s">
        <v>28</v>
      </c>
    </row>
    <row r="21" spans="1:2" x14ac:dyDescent="0.3">
      <c r="A21" t="s">
        <v>231</v>
      </c>
      <c r="B21" t="s">
        <v>28</v>
      </c>
    </row>
    <row r="22" spans="1:2" x14ac:dyDescent="0.3">
      <c r="A22" t="s">
        <v>217</v>
      </c>
      <c r="B22" t="s">
        <v>28</v>
      </c>
    </row>
    <row r="23" spans="1:2" x14ac:dyDescent="0.3">
      <c r="A23" t="s">
        <v>579</v>
      </c>
      <c r="B23" t="s">
        <v>28</v>
      </c>
    </row>
    <row r="24" spans="1:2" x14ac:dyDescent="0.3">
      <c r="A24" t="s">
        <v>449</v>
      </c>
      <c r="B24" t="s">
        <v>28</v>
      </c>
    </row>
    <row r="25" spans="1:2" x14ac:dyDescent="0.3">
      <c r="A25" t="s">
        <v>420</v>
      </c>
      <c r="B25" t="s">
        <v>28</v>
      </c>
    </row>
    <row r="26" spans="1:2" x14ac:dyDescent="0.3">
      <c r="A26" t="s">
        <v>519</v>
      </c>
      <c r="B26" t="s">
        <v>28</v>
      </c>
    </row>
    <row r="27" spans="1:2" x14ac:dyDescent="0.3">
      <c r="A27" t="s">
        <v>35</v>
      </c>
      <c r="B27" t="s">
        <v>36</v>
      </c>
    </row>
    <row r="28" spans="1:2" x14ac:dyDescent="0.3">
      <c r="A28" t="s">
        <v>49</v>
      </c>
      <c r="B28" t="s">
        <v>36</v>
      </c>
    </row>
    <row r="29" spans="1:2" x14ac:dyDescent="0.3">
      <c r="A29" t="s">
        <v>80</v>
      </c>
      <c r="B29" t="s">
        <v>36</v>
      </c>
    </row>
    <row r="30" spans="1:2" x14ac:dyDescent="0.3">
      <c r="A30" t="s">
        <v>204</v>
      </c>
      <c r="B30" t="s">
        <v>36</v>
      </c>
    </row>
    <row r="31" spans="1:2" x14ac:dyDescent="0.3">
      <c r="A31" t="s">
        <v>401</v>
      </c>
      <c r="B31" t="s">
        <v>36</v>
      </c>
    </row>
    <row r="32" spans="1:2" x14ac:dyDescent="0.3">
      <c r="A32" t="s">
        <v>510</v>
      </c>
      <c r="B32" t="s">
        <v>36</v>
      </c>
    </row>
    <row r="33" spans="1:2" x14ac:dyDescent="0.3">
      <c r="A33" t="s">
        <v>550</v>
      </c>
      <c r="B33" t="s">
        <v>36</v>
      </c>
    </row>
    <row r="34" spans="1:2" x14ac:dyDescent="0.3">
      <c r="A34" t="s">
        <v>39</v>
      </c>
      <c r="B34" t="s">
        <v>40</v>
      </c>
    </row>
    <row r="35" spans="1:2" x14ac:dyDescent="0.3">
      <c r="A35" t="s">
        <v>52</v>
      </c>
      <c r="B35" t="s">
        <v>40</v>
      </c>
    </row>
    <row r="36" spans="1:2" x14ac:dyDescent="0.3">
      <c r="A36" t="s">
        <v>87</v>
      </c>
      <c r="B36" t="s">
        <v>40</v>
      </c>
    </row>
    <row r="37" spans="1:2" x14ac:dyDescent="0.3">
      <c r="A37" t="s">
        <v>323</v>
      </c>
      <c r="B37" t="s">
        <v>40</v>
      </c>
    </row>
    <row r="38" spans="1:2" x14ac:dyDescent="0.3">
      <c r="A38" t="s">
        <v>319</v>
      </c>
      <c r="B38" t="s">
        <v>40</v>
      </c>
    </row>
    <row r="39" spans="1:2" x14ac:dyDescent="0.3">
      <c r="A39" t="s">
        <v>403</v>
      </c>
      <c r="B39" t="s">
        <v>40</v>
      </c>
    </row>
    <row r="40" spans="1:2" x14ac:dyDescent="0.3">
      <c r="A40" t="s">
        <v>513</v>
      </c>
      <c r="B40" t="s">
        <v>40</v>
      </c>
    </row>
    <row r="41" spans="1:2" x14ac:dyDescent="0.3">
      <c r="A41" t="s">
        <v>517</v>
      </c>
      <c r="B41" t="s">
        <v>40</v>
      </c>
    </row>
    <row r="42" spans="1:2" x14ac:dyDescent="0.3">
      <c r="A42" t="s">
        <v>553</v>
      </c>
      <c r="B42" t="s">
        <v>40</v>
      </c>
    </row>
    <row r="43" spans="1:2" x14ac:dyDescent="0.3">
      <c r="A43" t="s">
        <v>193</v>
      </c>
      <c r="B43" t="s">
        <v>194</v>
      </c>
    </row>
    <row r="44" spans="1:2" x14ac:dyDescent="0.3">
      <c r="A44" t="s">
        <v>350</v>
      </c>
      <c r="B44" t="s">
        <v>194</v>
      </c>
    </row>
    <row r="45" spans="1:2" x14ac:dyDescent="0.3">
      <c r="A45" t="s">
        <v>155</v>
      </c>
      <c r="B45" t="s">
        <v>156</v>
      </c>
    </row>
    <row r="46" spans="1:2" x14ac:dyDescent="0.3">
      <c r="A46" t="s">
        <v>198</v>
      </c>
      <c r="B46" t="s">
        <v>156</v>
      </c>
    </row>
    <row r="47" spans="1:2" x14ac:dyDescent="0.3">
      <c r="A47" t="s">
        <v>387</v>
      </c>
      <c r="B47" t="s">
        <v>156</v>
      </c>
    </row>
    <row r="48" spans="1:2" x14ac:dyDescent="0.3">
      <c r="A48" t="s">
        <v>546</v>
      </c>
      <c r="B48" t="s">
        <v>156</v>
      </c>
    </row>
    <row r="49" spans="1:2" x14ac:dyDescent="0.3">
      <c r="A49" t="s">
        <v>83</v>
      </c>
      <c r="B49" t="s">
        <v>84</v>
      </c>
    </row>
    <row r="50" spans="1:2" x14ac:dyDescent="0.3">
      <c r="A50" t="s">
        <v>466</v>
      </c>
      <c r="B50" t="s">
        <v>84</v>
      </c>
    </row>
    <row r="51" spans="1:2" x14ac:dyDescent="0.3">
      <c r="A51" t="s">
        <v>468</v>
      </c>
      <c r="B51" t="s">
        <v>84</v>
      </c>
    </row>
    <row r="52" spans="1:2" x14ac:dyDescent="0.3">
      <c r="A52" t="s">
        <v>589</v>
      </c>
      <c r="B52" t="s">
        <v>14</v>
      </c>
    </row>
    <row r="53" spans="1:2" ht="13.2" customHeight="1" x14ac:dyDescent="0.3">
      <c r="A53" t="s">
        <v>100</v>
      </c>
      <c r="B53" t="s">
        <v>14</v>
      </c>
    </row>
    <row r="54" spans="1:2" x14ac:dyDescent="0.3">
      <c r="A54" t="s">
        <v>144</v>
      </c>
      <c r="B54" t="s">
        <v>14</v>
      </c>
    </row>
    <row r="55" spans="1:2" x14ac:dyDescent="0.3">
      <c r="A55" t="s">
        <v>590</v>
      </c>
      <c r="B55" t="s">
        <v>14</v>
      </c>
    </row>
    <row r="56" spans="1:2" x14ac:dyDescent="0.3">
      <c r="A56" t="s">
        <v>317</v>
      </c>
      <c r="B56" t="s">
        <v>14</v>
      </c>
    </row>
    <row r="57" spans="1:2" x14ac:dyDescent="0.3">
      <c r="A57" t="s">
        <v>344</v>
      </c>
      <c r="B57" t="s">
        <v>14</v>
      </c>
    </row>
    <row r="58" spans="1:2" x14ac:dyDescent="0.3">
      <c r="A58" t="s">
        <v>311</v>
      </c>
      <c r="B58" t="s">
        <v>7</v>
      </c>
    </row>
    <row r="59" spans="1:2" x14ac:dyDescent="0.3">
      <c r="A59" t="s">
        <v>346</v>
      </c>
      <c r="B59" t="s">
        <v>14</v>
      </c>
    </row>
    <row r="60" spans="1:2" x14ac:dyDescent="0.3">
      <c r="A60" t="s">
        <v>486</v>
      </c>
      <c r="B60" t="s">
        <v>14</v>
      </c>
    </row>
    <row r="61" spans="1:2" x14ac:dyDescent="0.3">
      <c r="A61" t="s">
        <v>118</v>
      </c>
      <c r="B61" t="s">
        <v>14</v>
      </c>
    </row>
    <row r="63" spans="1:2" x14ac:dyDescent="0.3">
      <c r="A63" s="32" t="s">
        <v>591</v>
      </c>
    </row>
    <row r="64" spans="1:2" x14ac:dyDescent="0.3">
      <c r="A64" t="s">
        <v>227</v>
      </c>
      <c r="B64" t="s">
        <v>7</v>
      </c>
    </row>
    <row r="65" spans="1:2" x14ac:dyDescent="0.3">
      <c r="A65" t="s">
        <v>594</v>
      </c>
      <c r="B65" t="s">
        <v>7</v>
      </c>
    </row>
    <row r="66" spans="1:2" x14ac:dyDescent="0.3">
      <c r="A66" t="s">
        <v>593</v>
      </c>
      <c r="B66" t="s">
        <v>7</v>
      </c>
    </row>
    <row r="67" spans="1:2" x14ac:dyDescent="0.3">
      <c r="A67" t="s">
        <v>189</v>
      </c>
      <c r="B67" t="s">
        <v>7</v>
      </c>
    </row>
    <row r="68" spans="1:2" x14ac:dyDescent="0.3">
      <c r="A68" t="s">
        <v>253</v>
      </c>
      <c r="B68" t="s">
        <v>7</v>
      </c>
    </row>
    <row r="69" spans="1:2" x14ac:dyDescent="0.3">
      <c r="A69" t="s">
        <v>367</v>
      </c>
      <c r="B69" t="s">
        <v>7</v>
      </c>
    </row>
    <row r="70" spans="1:2" x14ac:dyDescent="0.3">
      <c r="A70" t="s">
        <v>369</v>
      </c>
      <c r="B70" t="s">
        <v>7</v>
      </c>
    </row>
    <row r="71" spans="1:2" x14ac:dyDescent="0.3">
      <c r="A71" t="s">
        <v>424</v>
      </c>
      <c r="B71" t="s">
        <v>7</v>
      </c>
    </row>
    <row r="72" spans="1:2" x14ac:dyDescent="0.3">
      <c r="A72" t="s">
        <v>532</v>
      </c>
      <c r="B72" t="s">
        <v>7</v>
      </c>
    </row>
    <row r="73" spans="1:2" x14ac:dyDescent="0.3">
      <c r="A73" t="s">
        <v>548</v>
      </c>
      <c r="B73" t="s">
        <v>7</v>
      </c>
    </row>
    <row r="74" spans="1:2" x14ac:dyDescent="0.3">
      <c r="A74" t="s">
        <v>592</v>
      </c>
      <c r="B74" t="s">
        <v>7</v>
      </c>
    </row>
    <row r="76" spans="1:2" x14ac:dyDescent="0.3">
      <c r="A76" s="32" t="s">
        <v>573</v>
      </c>
    </row>
    <row r="77" spans="1:2" x14ac:dyDescent="0.3">
      <c r="A77" t="s">
        <v>471</v>
      </c>
      <c r="B77" t="s">
        <v>71</v>
      </c>
    </row>
    <row r="78" spans="1:2" x14ac:dyDescent="0.3">
      <c r="A78" t="s">
        <v>600</v>
      </c>
      <c r="B78" t="s">
        <v>71</v>
      </c>
    </row>
    <row r="80" spans="1:2" x14ac:dyDescent="0.3">
      <c r="A80" s="32" t="s">
        <v>595</v>
      </c>
    </row>
    <row r="81" spans="1:2" x14ac:dyDescent="0.3">
      <c r="A81" t="s">
        <v>62</v>
      </c>
      <c r="B81" t="s">
        <v>63</v>
      </c>
    </row>
    <row r="82" spans="1:2" x14ac:dyDescent="0.3">
      <c r="A82" t="s">
        <v>259</v>
      </c>
      <c r="B82" t="s">
        <v>63</v>
      </c>
    </row>
    <row r="83" spans="1:2" x14ac:dyDescent="0.3">
      <c r="A83" t="s">
        <v>456</v>
      </c>
      <c r="B83" t="s">
        <v>63</v>
      </c>
    </row>
    <row r="84" spans="1:2" x14ac:dyDescent="0.3">
      <c r="A84" t="s">
        <v>446</v>
      </c>
      <c r="B84" t="s">
        <v>63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4"/>
  <sheetViews>
    <sheetView topLeftCell="A70" workbookViewId="0">
      <selection activeCell="A89" sqref="A89:XFD89"/>
    </sheetView>
  </sheetViews>
  <sheetFormatPr baseColWidth="10" defaultRowHeight="14.4" x14ac:dyDescent="0.3"/>
  <cols>
    <col min="1" max="1" width="84.6640625" bestFit="1" customWidth="1"/>
  </cols>
  <sheetData>
    <row r="1" spans="1:2" x14ac:dyDescent="0.3">
      <c r="A1" s="32" t="s">
        <v>575</v>
      </c>
    </row>
    <row r="2" spans="1:2" x14ac:dyDescent="0.3">
      <c r="A2" t="s">
        <v>255</v>
      </c>
      <c r="B2" t="s">
        <v>256</v>
      </c>
    </row>
    <row r="3" spans="1:2" x14ac:dyDescent="0.3">
      <c r="A3" t="s">
        <v>261</v>
      </c>
      <c r="B3" t="s">
        <v>256</v>
      </c>
    </row>
    <row r="5" spans="1:2" x14ac:dyDescent="0.3">
      <c r="A5" s="32" t="s">
        <v>576</v>
      </c>
    </row>
    <row r="6" spans="1:2" x14ac:dyDescent="0.3">
      <c r="A6" t="s">
        <v>240</v>
      </c>
      <c r="B6" t="s">
        <v>241</v>
      </c>
    </row>
    <row r="7" spans="1:2" x14ac:dyDescent="0.3">
      <c r="A7" t="s">
        <v>277</v>
      </c>
      <c r="B7" t="s">
        <v>241</v>
      </c>
    </row>
    <row r="8" spans="1:2" x14ac:dyDescent="0.3">
      <c r="A8" t="s">
        <v>275</v>
      </c>
      <c r="B8" t="s">
        <v>241</v>
      </c>
    </row>
    <row r="9" spans="1:2" x14ac:dyDescent="0.3">
      <c r="A9" t="s">
        <v>358</v>
      </c>
      <c r="B9" t="s">
        <v>241</v>
      </c>
    </row>
    <row r="10" spans="1:2" x14ac:dyDescent="0.3">
      <c r="A10" t="s">
        <v>355</v>
      </c>
      <c r="B10" t="s">
        <v>241</v>
      </c>
    </row>
    <row r="11" spans="1:2" x14ac:dyDescent="0.3">
      <c r="A11" t="s">
        <v>454</v>
      </c>
      <c r="B11" t="s">
        <v>241</v>
      </c>
    </row>
    <row r="12" spans="1:2" x14ac:dyDescent="0.3">
      <c r="A12" t="s">
        <v>433</v>
      </c>
      <c r="B12" t="s">
        <v>241</v>
      </c>
    </row>
    <row r="14" spans="1:2" x14ac:dyDescent="0.3">
      <c r="A14" s="32" t="s">
        <v>577</v>
      </c>
    </row>
    <row r="15" spans="1:2" x14ac:dyDescent="0.3">
      <c r="A15" t="s">
        <v>219</v>
      </c>
      <c r="B15" t="s">
        <v>28</v>
      </c>
    </row>
    <row r="16" spans="1:2" x14ac:dyDescent="0.3">
      <c r="A16" t="s">
        <v>246</v>
      </c>
      <c r="B16" t="s">
        <v>28</v>
      </c>
    </row>
    <row r="17" spans="1:2" x14ac:dyDescent="0.3">
      <c r="A17" t="s">
        <v>298</v>
      </c>
      <c r="B17" t="s">
        <v>28</v>
      </c>
    </row>
    <row r="18" spans="1:2" x14ac:dyDescent="0.3">
      <c r="A18" t="s">
        <v>580</v>
      </c>
      <c r="B18" t="s">
        <v>28</v>
      </c>
    </row>
    <row r="19" spans="1:2" x14ac:dyDescent="0.3">
      <c r="A19" t="s">
        <v>302</v>
      </c>
      <c r="B19" t="s">
        <v>28</v>
      </c>
    </row>
    <row r="20" spans="1:2" x14ac:dyDescent="0.3">
      <c r="A20" t="s">
        <v>581</v>
      </c>
      <c r="B20" t="s">
        <v>28</v>
      </c>
    </row>
    <row r="21" spans="1:2" x14ac:dyDescent="0.3">
      <c r="A21" t="s">
        <v>582</v>
      </c>
      <c r="B21" t="s">
        <v>28</v>
      </c>
    </row>
    <row r="22" spans="1:2" x14ac:dyDescent="0.3">
      <c r="A22" t="s">
        <v>498</v>
      </c>
      <c r="B22" t="s">
        <v>28</v>
      </c>
    </row>
    <row r="23" spans="1:2" x14ac:dyDescent="0.3">
      <c r="A23" t="s">
        <v>544</v>
      </c>
      <c r="B23" t="s">
        <v>28</v>
      </c>
    </row>
    <row r="24" spans="1:2" x14ac:dyDescent="0.3">
      <c r="A24" t="s">
        <v>561</v>
      </c>
      <c r="B24" t="s">
        <v>28</v>
      </c>
    </row>
    <row r="26" spans="1:2" x14ac:dyDescent="0.3">
      <c r="A26" s="32" t="s">
        <v>578</v>
      </c>
    </row>
    <row r="27" spans="1:2" x14ac:dyDescent="0.3">
      <c r="A27" t="s">
        <v>231</v>
      </c>
      <c r="B27" t="s">
        <v>28</v>
      </c>
    </row>
    <row r="28" spans="1:2" x14ac:dyDescent="0.3">
      <c r="A28" t="s">
        <v>217</v>
      </c>
      <c r="B28" t="s">
        <v>28</v>
      </c>
    </row>
    <row r="29" spans="1:2" x14ac:dyDescent="0.3">
      <c r="A29" t="s">
        <v>579</v>
      </c>
      <c r="B29" t="s">
        <v>28</v>
      </c>
    </row>
    <row r="30" spans="1:2" x14ac:dyDescent="0.3">
      <c r="A30" t="s">
        <v>449</v>
      </c>
      <c r="B30" t="s">
        <v>28</v>
      </c>
    </row>
    <row r="31" spans="1:2" x14ac:dyDescent="0.3">
      <c r="A31" t="s">
        <v>420</v>
      </c>
      <c r="B31" t="s">
        <v>28</v>
      </c>
    </row>
    <row r="32" spans="1:2" x14ac:dyDescent="0.3">
      <c r="A32" t="s">
        <v>519</v>
      </c>
      <c r="B32" t="s">
        <v>28</v>
      </c>
    </row>
    <row r="34" spans="1:2" x14ac:dyDescent="0.3">
      <c r="A34" s="32" t="s">
        <v>583</v>
      </c>
    </row>
    <row r="35" spans="1:2" x14ac:dyDescent="0.3">
      <c r="A35" t="s">
        <v>35</v>
      </c>
      <c r="B35" t="s">
        <v>36</v>
      </c>
    </row>
    <row r="36" spans="1:2" x14ac:dyDescent="0.3">
      <c r="A36" t="s">
        <v>49</v>
      </c>
      <c r="B36" t="s">
        <v>36</v>
      </c>
    </row>
    <row r="37" spans="1:2" x14ac:dyDescent="0.3">
      <c r="A37" t="s">
        <v>80</v>
      </c>
      <c r="B37" t="s">
        <v>36</v>
      </c>
    </row>
    <row r="38" spans="1:2" x14ac:dyDescent="0.3">
      <c r="A38" t="s">
        <v>204</v>
      </c>
      <c r="B38" t="s">
        <v>36</v>
      </c>
    </row>
    <row r="39" spans="1:2" x14ac:dyDescent="0.3">
      <c r="A39" t="s">
        <v>401</v>
      </c>
      <c r="B39" t="s">
        <v>36</v>
      </c>
    </row>
    <row r="40" spans="1:2" x14ac:dyDescent="0.3">
      <c r="A40" t="s">
        <v>510</v>
      </c>
      <c r="B40" t="s">
        <v>36</v>
      </c>
    </row>
    <row r="41" spans="1:2" x14ac:dyDescent="0.3">
      <c r="A41" t="s">
        <v>692</v>
      </c>
      <c r="B41" t="s">
        <v>36</v>
      </c>
    </row>
    <row r="42" spans="1:2" x14ac:dyDescent="0.3">
      <c r="A42" t="s">
        <v>550</v>
      </c>
      <c r="B42" t="s">
        <v>36</v>
      </c>
    </row>
    <row r="44" spans="1:2" x14ac:dyDescent="0.3">
      <c r="A44" s="32" t="s">
        <v>584</v>
      </c>
    </row>
    <row r="45" spans="1:2" x14ac:dyDescent="0.3">
      <c r="A45" t="s">
        <v>39</v>
      </c>
      <c r="B45" t="s">
        <v>40</v>
      </c>
    </row>
    <row r="46" spans="1:2" x14ac:dyDescent="0.3">
      <c r="A46" t="s">
        <v>52</v>
      </c>
      <c r="B46" t="s">
        <v>40</v>
      </c>
    </row>
    <row r="47" spans="1:2" x14ac:dyDescent="0.3">
      <c r="A47" t="s">
        <v>87</v>
      </c>
      <c r="B47" t="s">
        <v>40</v>
      </c>
    </row>
    <row r="48" spans="1:2" x14ac:dyDescent="0.3">
      <c r="A48" t="s">
        <v>323</v>
      </c>
      <c r="B48" t="s">
        <v>40</v>
      </c>
    </row>
    <row r="49" spans="1:2" x14ac:dyDescent="0.3">
      <c r="A49" t="s">
        <v>319</v>
      </c>
      <c r="B49" t="s">
        <v>40</v>
      </c>
    </row>
    <row r="51" spans="1:2" x14ac:dyDescent="0.3">
      <c r="A51" t="s">
        <v>403</v>
      </c>
      <c r="B51" t="s">
        <v>40</v>
      </c>
    </row>
    <row r="52" spans="1:2" x14ac:dyDescent="0.3">
      <c r="A52" t="s">
        <v>513</v>
      </c>
      <c r="B52" t="s">
        <v>40</v>
      </c>
    </row>
    <row r="53" spans="1:2" x14ac:dyDescent="0.3">
      <c r="A53" t="s">
        <v>517</v>
      </c>
      <c r="B53" t="s">
        <v>40</v>
      </c>
    </row>
    <row r="54" spans="1:2" x14ac:dyDescent="0.3">
      <c r="A54" t="s">
        <v>553</v>
      </c>
      <c r="B54" t="s">
        <v>40</v>
      </c>
    </row>
    <row r="56" spans="1:2" x14ac:dyDescent="0.3">
      <c r="A56" s="32" t="s">
        <v>585</v>
      </c>
    </row>
    <row r="57" spans="1:2" x14ac:dyDescent="0.3">
      <c r="A57" t="s">
        <v>193</v>
      </c>
      <c r="B57" t="s">
        <v>194</v>
      </c>
    </row>
    <row r="58" spans="1:2" x14ac:dyDescent="0.3">
      <c r="A58" t="s">
        <v>350</v>
      </c>
      <c r="B58" t="s">
        <v>194</v>
      </c>
    </row>
    <row r="60" spans="1:2" x14ac:dyDescent="0.3">
      <c r="A60" s="32" t="s">
        <v>586</v>
      </c>
    </row>
    <row r="61" spans="1:2" x14ac:dyDescent="0.3">
      <c r="A61" t="s">
        <v>155</v>
      </c>
      <c r="B61" t="s">
        <v>156</v>
      </c>
    </row>
    <row r="62" spans="1:2" x14ac:dyDescent="0.3">
      <c r="A62" t="s">
        <v>198</v>
      </c>
      <c r="B62" t="s">
        <v>156</v>
      </c>
    </row>
    <row r="63" spans="1:2" x14ac:dyDescent="0.3">
      <c r="A63" t="s">
        <v>387</v>
      </c>
      <c r="B63" t="s">
        <v>156</v>
      </c>
    </row>
    <row r="64" spans="1:2" x14ac:dyDescent="0.3">
      <c r="A64" t="s">
        <v>546</v>
      </c>
      <c r="B64" t="s">
        <v>156</v>
      </c>
    </row>
    <row r="66" spans="1:2" x14ac:dyDescent="0.3">
      <c r="A66" s="32" t="s">
        <v>587</v>
      </c>
    </row>
    <row r="67" spans="1:2" x14ac:dyDescent="0.3">
      <c r="A67" t="s">
        <v>83</v>
      </c>
      <c r="B67" t="s">
        <v>84</v>
      </c>
    </row>
    <row r="68" spans="1:2" x14ac:dyDescent="0.3">
      <c r="A68" t="s">
        <v>466</v>
      </c>
      <c r="B68" t="s">
        <v>84</v>
      </c>
    </row>
    <row r="69" spans="1:2" x14ac:dyDescent="0.3">
      <c r="A69" t="s">
        <v>468</v>
      </c>
      <c r="B69" t="s">
        <v>84</v>
      </c>
    </row>
    <row r="71" spans="1:2" x14ac:dyDescent="0.3">
      <c r="A71" s="32" t="s">
        <v>588</v>
      </c>
    </row>
    <row r="72" spans="1:2" x14ac:dyDescent="0.3">
      <c r="A72" t="s">
        <v>589</v>
      </c>
      <c r="B72" t="s">
        <v>14</v>
      </c>
    </row>
    <row r="73" spans="1:2" ht="13.2" customHeight="1" x14ac:dyDescent="0.3">
      <c r="A73" t="s">
        <v>100</v>
      </c>
      <c r="B73" t="s">
        <v>14</v>
      </c>
    </row>
    <row r="74" spans="1:2" x14ac:dyDescent="0.3">
      <c r="A74" t="s">
        <v>144</v>
      </c>
      <c r="B74" t="s">
        <v>14</v>
      </c>
    </row>
    <row r="75" spans="1:2" x14ac:dyDescent="0.3">
      <c r="A75" t="s">
        <v>590</v>
      </c>
      <c r="B75" t="s">
        <v>14</v>
      </c>
    </row>
    <row r="76" spans="1:2" x14ac:dyDescent="0.3">
      <c r="A76" t="s">
        <v>317</v>
      </c>
      <c r="B76" t="s">
        <v>14</v>
      </c>
    </row>
    <row r="77" spans="1:2" x14ac:dyDescent="0.3">
      <c r="A77" t="s">
        <v>344</v>
      </c>
      <c r="B77" t="s">
        <v>14</v>
      </c>
    </row>
    <row r="78" spans="1:2" x14ac:dyDescent="0.3">
      <c r="A78" t="s">
        <v>311</v>
      </c>
      <c r="B78" t="s">
        <v>14</v>
      </c>
    </row>
    <row r="79" spans="1:2" x14ac:dyDescent="0.3">
      <c r="A79" t="s">
        <v>346</v>
      </c>
      <c r="B79" t="s">
        <v>14</v>
      </c>
    </row>
    <row r="80" spans="1:2" x14ac:dyDescent="0.3">
      <c r="A80" t="s">
        <v>486</v>
      </c>
      <c r="B80" t="s">
        <v>14</v>
      </c>
    </row>
    <row r="81" spans="1:2" x14ac:dyDescent="0.3">
      <c r="A81" t="s">
        <v>118</v>
      </c>
      <c r="B81" t="s">
        <v>14</v>
      </c>
    </row>
    <row r="83" spans="1:2" x14ac:dyDescent="0.3">
      <c r="A83" s="32" t="s">
        <v>591</v>
      </c>
    </row>
    <row r="84" spans="1:2" x14ac:dyDescent="0.3">
      <c r="A84" t="s">
        <v>227</v>
      </c>
      <c r="B84" t="s">
        <v>7</v>
      </c>
    </row>
    <row r="85" spans="1:2" x14ac:dyDescent="0.3">
      <c r="A85" t="s">
        <v>594</v>
      </c>
      <c r="B85" t="s">
        <v>7</v>
      </c>
    </row>
    <row r="86" spans="1:2" x14ac:dyDescent="0.3">
      <c r="A86" t="s">
        <v>593</v>
      </c>
      <c r="B86" t="s">
        <v>7</v>
      </c>
    </row>
    <row r="87" spans="1:2" x14ac:dyDescent="0.3">
      <c r="A87" t="s">
        <v>189</v>
      </c>
      <c r="B87" t="s">
        <v>7</v>
      </c>
    </row>
    <row r="88" spans="1:2" x14ac:dyDescent="0.3">
      <c r="A88" t="s">
        <v>253</v>
      </c>
      <c r="B88" t="s">
        <v>7</v>
      </c>
    </row>
    <row r="89" spans="1:2" x14ac:dyDescent="0.3">
      <c r="A89" t="s">
        <v>367</v>
      </c>
      <c r="B89" t="s">
        <v>7</v>
      </c>
    </row>
    <row r="90" spans="1:2" x14ac:dyDescent="0.3">
      <c r="A90" t="s">
        <v>369</v>
      </c>
      <c r="B90" t="s">
        <v>7</v>
      </c>
    </row>
    <row r="91" spans="1:2" x14ac:dyDescent="0.3">
      <c r="A91" t="s">
        <v>424</v>
      </c>
      <c r="B91" t="s">
        <v>7</v>
      </c>
    </row>
    <row r="92" spans="1:2" x14ac:dyDescent="0.3">
      <c r="A92" t="s">
        <v>532</v>
      </c>
      <c r="B92" t="s">
        <v>7</v>
      </c>
    </row>
    <row r="93" spans="1:2" x14ac:dyDescent="0.3">
      <c r="A93" t="s">
        <v>548</v>
      </c>
      <c r="B93" t="s">
        <v>7</v>
      </c>
    </row>
    <row r="94" spans="1:2" x14ac:dyDescent="0.3">
      <c r="A94" t="s">
        <v>592</v>
      </c>
      <c r="B94" t="s">
        <v>7</v>
      </c>
    </row>
    <row r="96" spans="1:2" x14ac:dyDescent="0.3">
      <c r="A96" s="32" t="s">
        <v>573</v>
      </c>
    </row>
    <row r="97" spans="1:2" x14ac:dyDescent="0.3">
      <c r="A97" t="s">
        <v>471</v>
      </c>
      <c r="B97" t="s">
        <v>71</v>
      </c>
    </row>
    <row r="98" spans="1:2" x14ac:dyDescent="0.3">
      <c r="A98" t="s">
        <v>600</v>
      </c>
      <c r="B98" t="s">
        <v>71</v>
      </c>
    </row>
    <row r="99" spans="1:2" x14ac:dyDescent="0.3">
      <c r="A99">
        <v>0</v>
      </c>
      <c r="B99">
        <v>0</v>
      </c>
    </row>
    <row r="100" spans="1:2" x14ac:dyDescent="0.3">
      <c r="A100" s="32" t="s">
        <v>595</v>
      </c>
    </row>
    <row r="101" spans="1:2" x14ac:dyDescent="0.3">
      <c r="A101" t="s">
        <v>62</v>
      </c>
      <c r="B101" t="s">
        <v>63</v>
      </c>
    </row>
    <row r="102" spans="1:2" x14ac:dyDescent="0.3">
      <c r="A102" t="s">
        <v>259</v>
      </c>
      <c r="B102" t="s">
        <v>63</v>
      </c>
    </row>
    <row r="103" spans="1:2" x14ac:dyDescent="0.3">
      <c r="A103" t="s">
        <v>456</v>
      </c>
      <c r="B103" t="s">
        <v>63</v>
      </c>
    </row>
    <row r="104" spans="1:2" x14ac:dyDescent="0.3">
      <c r="A104" t="s">
        <v>655</v>
      </c>
      <c r="B104" t="s">
        <v>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5"/>
  <sheetViews>
    <sheetView tabSelected="1" workbookViewId="0">
      <selection activeCell="E11" sqref="E11"/>
    </sheetView>
  </sheetViews>
  <sheetFormatPr baseColWidth="10" defaultRowHeight="14.4" x14ac:dyDescent="0.3"/>
  <cols>
    <col min="1" max="1" width="7.6640625" customWidth="1"/>
    <col min="2" max="2" width="17.109375" customWidth="1"/>
    <col min="3" max="3" width="13.44140625" customWidth="1"/>
    <col min="4" max="4" width="26.88671875" customWidth="1"/>
    <col min="5" max="5" width="14.5546875" customWidth="1"/>
    <col min="6" max="6" width="21.6640625" customWidth="1"/>
    <col min="7" max="7" width="7.5546875" customWidth="1"/>
    <col min="8" max="8" width="18" customWidth="1"/>
    <col min="9" max="9" width="11.109375" customWidth="1"/>
    <col min="10" max="10" width="14.33203125" customWidth="1"/>
    <col min="11" max="11" width="17.5546875" style="33" customWidth="1"/>
    <col min="13" max="13" width="20.6640625" bestFit="1" customWidth="1"/>
  </cols>
  <sheetData>
    <row r="1" spans="1:11" ht="18" x14ac:dyDescent="0.35">
      <c r="A1" s="94" t="s">
        <v>713</v>
      </c>
      <c r="D1" s="74" t="s">
        <v>712</v>
      </c>
    </row>
    <row r="2" spans="1:11" x14ac:dyDescent="0.3">
      <c r="A2" s="32"/>
      <c r="B2" s="32"/>
    </row>
    <row r="3" spans="1:11" ht="15" thickBot="1" x14ac:dyDescent="0.35"/>
    <row r="4" spans="1:11" x14ac:dyDescent="0.3">
      <c r="D4" s="149" t="s">
        <v>572</v>
      </c>
      <c r="E4" s="150"/>
      <c r="G4" s="146" t="s">
        <v>696</v>
      </c>
      <c r="H4" s="147"/>
      <c r="I4" s="147"/>
      <c r="J4" s="148"/>
    </row>
    <row r="5" spans="1:11" x14ac:dyDescent="0.3">
      <c r="D5" s="50" t="s">
        <v>596</v>
      </c>
      <c r="E5" s="51" t="s">
        <v>603</v>
      </c>
      <c r="G5" s="153" t="s">
        <v>597</v>
      </c>
      <c r="H5" s="154"/>
      <c r="I5" s="154"/>
      <c r="J5" s="51" t="s">
        <v>603</v>
      </c>
    </row>
    <row r="6" spans="1:11" x14ac:dyDescent="0.3">
      <c r="D6" s="70" t="s">
        <v>80</v>
      </c>
      <c r="E6" s="71"/>
      <c r="G6" s="155" t="s">
        <v>471</v>
      </c>
      <c r="H6" s="156"/>
      <c r="I6" s="156"/>
      <c r="J6" s="71"/>
    </row>
    <row r="7" spans="1:11" x14ac:dyDescent="0.3">
      <c r="D7" s="70" t="s">
        <v>401</v>
      </c>
      <c r="E7" s="71"/>
      <c r="G7" s="155" t="s">
        <v>456</v>
      </c>
      <c r="H7" s="156"/>
      <c r="I7" s="156"/>
      <c r="J7" s="71"/>
    </row>
    <row r="8" spans="1:11" x14ac:dyDescent="0.3">
      <c r="D8" s="70" t="s">
        <v>193</v>
      </c>
      <c r="E8" s="71"/>
      <c r="G8" s="155" t="s">
        <v>655</v>
      </c>
      <c r="H8" s="156"/>
      <c r="I8" s="156"/>
      <c r="J8" s="71"/>
    </row>
    <row r="9" spans="1:11" x14ac:dyDescent="0.3">
      <c r="D9" s="70" t="s">
        <v>403</v>
      </c>
      <c r="E9" s="71"/>
      <c r="G9" s="155" t="s">
        <v>697</v>
      </c>
      <c r="H9" s="156"/>
      <c r="I9" s="156"/>
      <c r="J9" s="71"/>
    </row>
    <row r="10" spans="1:11" x14ac:dyDescent="0.3">
      <c r="D10" s="70" t="s">
        <v>323</v>
      </c>
      <c r="E10" s="71"/>
      <c r="G10" s="155"/>
      <c r="H10" s="156"/>
      <c r="I10" s="156"/>
      <c r="J10" s="71"/>
    </row>
    <row r="11" spans="1:11" ht="15" thickBot="1" x14ac:dyDescent="0.35">
      <c r="D11" s="70"/>
      <c r="E11" s="71"/>
      <c r="G11" s="157"/>
      <c r="H11" s="158"/>
      <c r="I11" s="158"/>
      <c r="J11" s="73"/>
    </row>
    <row r="12" spans="1:11" x14ac:dyDescent="0.3">
      <c r="D12" s="70"/>
      <c r="E12" s="71"/>
      <c r="K12" s="48"/>
    </row>
    <row r="13" spans="1:11" ht="15" thickBot="1" x14ac:dyDescent="0.35">
      <c r="D13" s="70"/>
      <c r="E13" s="71"/>
      <c r="K13" s="48"/>
    </row>
    <row r="14" spans="1:11" x14ac:dyDescent="0.3">
      <c r="D14" s="70"/>
      <c r="E14" s="71"/>
      <c r="G14" s="149" t="s">
        <v>598</v>
      </c>
      <c r="H14" s="151"/>
      <c r="I14" s="151"/>
      <c r="J14" s="150"/>
    </row>
    <row r="15" spans="1:11" x14ac:dyDescent="0.3">
      <c r="D15" s="70"/>
      <c r="E15" s="71"/>
      <c r="G15" s="153" t="s">
        <v>602</v>
      </c>
      <c r="H15" s="154"/>
      <c r="I15" s="154"/>
      <c r="J15" s="52" t="s">
        <v>603</v>
      </c>
    </row>
    <row r="16" spans="1:11" x14ac:dyDescent="0.3">
      <c r="D16" s="70"/>
      <c r="E16" s="71"/>
      <c r="G16" s="155" t="s">
        <v>593</v>
      </c>
      <c r="H16" s="156"/>
      <c r="I16" s="156"/>
      <c r="J16" s="71"/>
    </row>
    <row r="17" spans="1:11" x14ac:dyDescent="0.3">
      <c r="D17" s="70"/>
      <c r="E17" s="71"/>
      <c r="G17" s="155" t="s">
        <v>594</v>
      </c>
      <c r="H17" s="156"/>
      <c r="I17" s="156"/>
      <c r="J17" s="71"/>
    </row>
    <row r="18" spans="1:11" x14ac:dyDescent="0.3">
      <c r="D18" s="70"/>
      <c r="E18" s="71"/>
      <c r="G18" s="155"/>
      <c r="H18" s="156"/>
      <c r="I18" s="156"/>
      <c r="J18" s="71"/>
    </row>
    <row r="19" spans="1:11" ht="15" thickBot="1" x14ac:dyDescent="0.35">
      <c r="B19" s="37" t="s">
        <v>648</v>
      </c>
      <c r="D19" s="72"/>
      <c r="E19" s="73"/>
      <c r="G19" s="157"/>
      <c r="H19" s="158"/>
      <c r="I19" s="158"/>
      <c r="J19" s="73"/>
    </row>
    <row r="21" spans="1:11" x14ac:dyDescent="0.3">
      <c r="D21" s="32" t="s">
        <v>604</v>
      </c>
      <c r="F21" s="36">
        <f>'Feuille de calcul'!A10</f>
        <v>0</v>
      </c>
      <c r="G21" s="54" t="s">
        <v>605</v>
      </c>
      <c r="H21" s="36"/>
    </row>
    <row r="22" spans="1:11" ht="6.75" customHeight="1" x14ac:dyDescent="0.3"/>
    <row r="23" spans="1:11" x14ac:dyDescent="0.3">
      <c r="A23" s="32" t="s">
        <v>640</v>
      </c>
      <c r="B23" s="32"/>
      <c r="D23" s="34">
        <f>'Feuille de calcul'!D10</f>
        <v>0</v>
      </c>
      <c r="E23" t="s">
        <v>605</v>
      </c>
      <c r="F23" s="68"/>
      <c r="G23" s="33"/>
      <c r="H23" s="33"/>
      <c r="I23" s="33"/>
    </row>
    <row r="24" spans="1:11" ht="3.75" customHeight="1" thickBot="1" x14ac:dyDescent="0.35">
      <c r="A24" s="32"/>
      <c r="B24" s="32"/>
      <c r="D24" s="34"/>
      <c r="F24" s="68"/>
      <c r="G24" s="33"/>
      <c r="H24" s="33"/>
      <c r="I24" s="33"/>
    </row>
    <row r="25" spans="1:11" ht="15" thickBot="1" x14ac:dyDescent="0.35">
      <c r="A25" s="32"/>
      <c r="B25" s="32"/>
      <c r="D25" s="152" t="s">
        <v>693</v>
      </c>
      <c r="E25" s="152"/>
      <c r="F25" s="68">
        <f>'Feuille de calcul'!R21</f>
        <v>0</v>
      </c>
      <c r="G25" s="33"/>
      <c r="H25" s="170" t="str">
        <f>IF(D23=0,"Non concerné",IF(F25&lt;4,"Non éligible à l'éco-régime",IF(F25=4,"Eco-régime niveau 1","Eco-régime niveau 2")))</f>
        <v>Non concerné</v>
      </c>
      <c r="I25" s="212"/>
      <c r="J25" s="171"/>
    </row>
    <row r="26" spans="1:11" ht="27" customHeight="1" x14ac:dyDescent="0.3">
      <c r="A26" s="32"/>
      <c r="B26" s="32"/>
      <c r="I26" s="139"/>
      <c r="J26" s="140"/>
    </row>
    <row r="27" spans="1:11" ht="15" thickBot="1" x14ac:dyDescent="0.35">
      <c r="A27" s="32" t="s">
        <v>641</v>
      </c>
      <c r="B27" s="32"/>
      <c r="D27" s="34">
        <f>'Feuille de calcul'!P10</f>
        <v>0</v>
      </c>
      <c r="E27" t="s">
        <v>605</v>
      </c>
      <c r="J27" s="68"/>
    </row>
    <row r="28" spans="1:11" ht="15" thickBot="1" x14ac:dyDescent="0.35">
      <c r="A28" s="32" t="s">
        <v>650</v>
      </c>
      <c r="B28" s="32"/>
      <c r="D28" s="159"/>
      <c r="E28" s="160"/>
      <c r="F28" s="160"/>
      <c r="G28" s="160"/>
      <c r="H28" s="161"/>
      <c r="I28" s="138"/>
      <c r="J28" s="68"/>
    </row>
    <row r="29" spans="1:11" s="129" customFormat="1" ht="5.25" customHeight="1" thickBot="1" x14ac:dyDescent="0.35">
      <c r="A29" s="128"/>
      <c r="B29" s="128"/>
      <c r="D29" s="138"/>
      <c r="E29" s="111"/>
      <c r="F29" s="111"/>
      <c r="G29" s="111"/>
      <c r="H29" s="137"/>
      <c r="I29" s="138"/>
      <c r="J29" s="130"/>
      <c r="K29" s="131"/>
    </row>
    <row r="30" spans="1:11" ht="15.75" customHeight="1" thickBot="1" x14ac:dyDescent="0.35">
      <c r="A30" s="133" t="s">
        <v>701</v>
      </c>
      <c r="B30" s="32"/>
      <c r="H30" s="170" t="str">
        <f>IF(D27=0,"Non concerné",IF(D28="","Merci de compléter les pratiques sur les prairies permanentes",IF(D28='liste deroulante'!D4,"Eco-régime niveau 2",IF(D28='liste deroulante'!D5,"Eco-régime niveau 1","Non éligible à l'éco-régime"))))</f>
        <v>Non concerné</v>
      </c>
      <c r="I30" s="212"/>
      <c r="J30" s="171"/>
    </row>
    <row r="31" spans="1:11" ht="6.75" customHeight="1" x14ac:dyDescent="0.3">
      <c r="A31" s="133"/>
      <c r="B31" s="32"/>
      <c r="I31" s="132"/>
      <c r="J31" s="132"/>
    </row>
    <row r="32" spans="1:11" ht="15.75" customHeight="1" x14ac:dyDescent="0.3">
      <c r="A32" s="133"/>
      <c r="B32" s="32" t="s">
        <v>711</v>
      </c>
      <c r="I32" s="34">
        <f>D27*0.1</f>
        <v>0</v>
      </c>
      <c r="J32" s="142" t="s">
        <v>605</v>
      </c>
    </row>
    <row r="33" spans="1:11" ht="6" customHeight="1" x14ac:dyDescent="0.3">
      <c r="A33" s="32"/>
      <c r="B33" s="32"/>
      <c r="I33" s="132"/>
      <c r="J33" s="132"/>
    </row>
    <row r="34" spans="1:11" ht="15" thickBot="1" x14ac:dyDescent="0.35">
      <c r="A34" s="32" t="s">
        <v>642</v>
      </c>
      <c r="B34" s="32"/>
      <c r="D34" s="34">
        <f>'Feuille de calcul'!Q10</f>
        <v>0</v>
      </c>
      <c r="E34" t="s">
        <v>605</v>
      </c>
      <c r="J34" s="68"/>
    </row>
    <row r="35" spans="1:11" ht="15" thickBot="1" x14ac:dyDescent="0.35">
      <c r="A35" s="32" t="s">
        <v>649</v>
      </c>
      <c r="B35" s="32"/>
      <c r="D35" s="159"/>
      <c r="E35" s="160"/>
      <c r="F35" s="160"/>
      <c r="G35" s="160"/>
      <c r="H35" s="161"/>
      <c r="I35" s="141"/>
      <c r="J35" s="68"/>
    </row>
    <row r="36" spans="1:11" s="129" customFormat="1" ht="4.5" customHeight="1" thickBot="1" x14ac:dyDescent="0.35">
      <c r="A36" s="128"/>
      <c r="B36" s="128"/>
      <c r="D36" s="138"/>
      <c r="E36" s="111"/>
      <c r="F36" s="111"/>
      <c r="G36" s="111"/>
      <c r="H36" s="138"/>
      <c r="I36" s="141"/>
      <c r="J36" s="130"/>
      <c r="K36" s="131"/>
    </row>
    <row r="37" spans="1:11" ht="15.75" customHeight="1" thickBot="1" x14ac:dyDescent="0.35">
      <c r="A37" s="133" t="s">
        <v>702</v>
      </c>
      <c r="H37" s="170" t="str">
        <f>IF(D34=0,"Non concerné",IF(D35="","Merci de compléter les pratiques sur les cultures pérennes",IF(D35='liste deroulante'!D9,"Eco-régime niveau 2",IF(D35='liste deroulante'!D10,"Eco-régime niveau 1","Non éligible à l'éco-régime"))))</f>
        <v>Non concerné</v>
      </c>
      <c r="I37" s="212"/>
      <c r="J37" s="171"/>
    </row>
    <row r="38" spans="1:11" ht="15.75" customHeight="1" x14ac:dyDescent="0.3">
      <c r="A38" s="133" t="s">
        <v>703</v>
      </c>
      <c r="I38" s="132"/>
      <c r="J38" s="132"/>
    </row>
    <row r="39" spans="1:11" ht="18.600000000000001" customHeight="1" thickBot="1" x14ac:dyDescent="0.35">
      <c r="J39" s="33"/>
    </row>
    <row r="40" spans="1:11" x14ac:dyDescent="0.3">
      <c r="A40" s="39" t="s">
        <v>646</v>
      </c>
      <c r="B40" s="40"/>
      <c r="C40" s="40"/>
      <c r="D40" s="40"/>
      <c r="E40" s="40"/>
      <c r="F40" s="40"/>
      <c r="G40" s="40"/>
      <c r="H40" s="40"/>
      <c r="I40" s="40"/>
      <c r="J40" s="135"/>
      <c r="K40" s="49"/>
    </row>
    <row r="41" spans="1:11" ht="15" thickBot="1" x14ac:dyDescent="0.35">
      <c r="A41" s="42"/>
      <c r="B41" s="43"/>
      <c r="C41" s="43"/>
      <c r="D41" s="43"/>
      <c r="E41" s="43"/>
      <c r="F41" s="43"/>
      <c r="G41" s="43"/>
      <c r="H41" s="43"/>
      <c r="I41" s="43"/>
      <c r="J41" s="134"/>
      <c r="K41" s="43"/>
    </row>
    <row r="42" spans="1:11" ht="15" thickBot="1" x14ac:dyDescent="0.35">
      <c r="A42" s="42" t="s">
        <v>647</v>
      </c>
      <c r="B42" s="43"/>
      <c r="C42" s="43"/>
      <c r="D42" s="43"/>
      <c r="E42" s="43"/>
      <c r="F42" s="43"/>
      <c r="G42" s="43"/>
      <c r="H42" s="143" t="str">
        <f>IF(AND(H25='liste deroulante'!D18,'Eco-régime'!H30='liste deroulante'!D18,'Eco-régime'!H37='liste deroulante'!D18),'liste deroulante'!D18,IF(OR(H37="Non éligible à l'éco-régime",H30="Non éligible à l'éco-régime",H25="Non éligible à l'éco-régime"),"Non éligible à l'éco-régime",(IF(OR(H37="Eco-régime niveau 1",H30="Eco-régime niveau 1",H25="Eco-régime niveau 1"),"Eco-régime niveau 1","Eco-régime niveau 2"))))</f>
        <v>Non concerné</v>
      </c>
      <c r="I42" s="144"/>
      <c r="J42" s="145"/>
      <c r="K42" s="43"/>
    </row>
    <row r="43" spans="1:11" ht="15" thickBot="1" x14ac:dyDescent="0.35">
      <c r="A43" s="45"/>
      <c r="B43" s="46"/>
      <c r="C43" s="46"/>
      <c r="D43" s="46"/>
      <c r="E43" s="46"/>
      <c r="F43" s="46"/>
      <c r="G43" s="46"/>
      <c r="H43" s="46"/>
      <c r="I43" s="46"/>
      <c r="J43" s="136"/>
      <c r="K43" s="46"/>
    </row>
    <row r="44" spans="1:11" ht="27" customHeight="1" x14ac:dyDescent="0.3">
      <c r="B44" s="184" t="s">
        <v>710</v>
      </c>
      <c r="C44" s="184"/>
      <c r="D44" s="184"/>
      <c r="E44" s="184"/>
      <c r="F44" s="184"/>
      <c r="G44" s="184"/>
      <c r="H44" s="184"/>
      <c r="I44" s="184"/>
      <c r="J44" s="184"/>
    </row>
    <row r="45" spans="1:11" ht="36.75" customHeight="1" x14ac:dyDescent="0.3">
      <c r="C45" s="127" t="s">
        <v>695</v>
      </c>
      <c r="D45" s="33"/>
    </row>
    <row r="46" spans="1:11" ht="6" customHeight="1" thickBot="1" x14ac:dyDescent="0.35"/>
    <row r="47" spans="1:11" ht="15" thickBot="1" x14ac:dyDescent="0.35">
      <c r="F47" s="143" t="s">
        <v>663</v>
      </c>
      <c r="G47" s="144"/>
      <c r="H47" s="144"/>
      <c r="I47" s="145"/>
      <c r="J47" s="53" t="s">
        <v>678</v>
      </c>
    </row>
    <row r="48" spans="1:11" x14ac:dyDescent="0.3">
      <c r="B48" s="80" t="s">
        <v>583</v>
      </c>
      <c r="C48" s="76"/>
      <c r="D48" s="39" t="s">
        <v>656</v>
      </c>
      <c r="E48" s="41"/>
      <c r="F48" s="162">
        <f>'Feuille de calcul'!E16</f>
        <v>0</v>
      </c>
      <c r="G48" s="163"/>
      <c r="H48" s="124">
        <f>'Feuille de calcul'!I10</f>
        <v>0</v>
      </c>
      <c r="I48" s="114" t="s">
        <v>605</v>
      </c>
      <c r="J48" s="60">
        <f>'Feuille de calcul'!E21</f>
        <v>0</v>
      </c>
    </row>
    <row r="49" spans="2:11" x14ac:dyDescent="0.3">
      <c r="B49" s="81" t="s">
        <v>584</v>
      </c>
      <c r="C49" s="75"/>
      <c r="D49" s="42" t="s">
        <v>656</v>
      </c>
      <c r="E49" s="44"/>
      <c r="F49" s="164">
        <f>'Feuille de calcul'!F16</f>
        <v>0</v>
      </c>
      <c r="G49" s="165"/>
      <c r="H49" s="125">
        <f>'Feuille de calcul'!J10</f>
        <v>0</v>
      </c>
      <c r="I49" s="116" t="s">
        <v>605</v>
      </c>
      <c r="J49" s="61">
        <f>'Feuille de calcul'!F21</f>
        <v>0</v>
      </c>
    </row>
    <row r="50" spans="2:11" x14ac:dyDescent="0.3">
      <c r="B50" s="82" t="s">
        <v>585</v>
      </c>
      <c r="C50" s="77"/>
      <c r="D50" s="42" t="s">
        <v>657</v>
      </c>
      <c r="E50" s="44"/>
      <c r="F50" s="164">
        <f>'Feuille de calcul'!G16</f>
        <v>0</v>
      </c>
      <c r="G50" s="165"/>
      <c r="H50" s="125">
        <f>'Feuille de calcul'!L10</f>
        <v>0</v>
      </c>
      <c r="I50" s="116" t="s">
        <v>605</v>
      </c>
      <c r="J50" s="61">
        <f>'Feuille de calcul'!G21</f>
        <v>0</v>
      </c>
    </row>
    <row r="51" spans="2:11" x14ac:dyDescent="0.3">
      <c r="B51" s="83" t="s">
        <v>586</v>
      </c>
      <c r="C51" s="78"/>
      <c r="D51" s="42" t="s">
        <v>658</v>
      </c>
      <c r="E51" s="44"/>
      <c r="F51" s="164">
        <f>'Feuille de calcul'!H16</f>
        <v>0</v>
      </c>
      <c r="G51" s="165"/>
      <c r="H51" s="125">
        <f>'Feuille de calcul'!M10</f>
        <v>0</v>
      </c>
      <c r="I51" s="116" t="s">
        <v>605</v>
      </c>
      <c r="J51" s="61">
        <f>'Feuille de calcul'!H21</f>
        <v>0</v>
      </c>
    </row>
    <row r="52" spans="2:11" ht="15" thickBot="1" x14ac:dyDescent="0.35">
      <c r="B52" s="84" t="s">
        <v>587</v>
      </c>
      <c r="C52" s="79"/>
      <c r="D52" s="45" t="s">
        <v>656</v>
      </c>
      <c r="E52" s="64"/>
      <c r="F52" s="166">
        <f>'Feuille de calcul'!I16</f>
        <v>0</v>
      </c>
      <c r="G52" s="167"/>
      <c r="H52" s="126">
        <f>'Feuille de calcul'!K10</f>
        <v>0</v>
      </c>
      <c r="I52" s="118" t="s">
        <v>605</v>
      </c>
      <c r="J52" s="62">
        <f>'Feuille de calcul'!I21</f>
        <v>0</v>
      </c>
    </row>
    <row r="53" spans="2:11" ht="15" thickBot="1" x14ac:dyDescent="0.35">
      <c r="B53" s="207" t="s">
        <v>694</v>
      </c>
      <c r="C53" s="208"/>
      <c r="D53" s="208"/>
      <c r="E53" s="208"/>
      <c r="F53" s="208"/>
      <c r="G53" s="208"/>
      <c r="H53" s="208"/>
      <c r="I53" s="209"/>
      <c r="J53" s="63">
        <f>'Feuille de calcul'!K21</f>
        <v>0</v>
      </c>
    </row>
    <row r="54" spans="2:11" ht="15" thickBot="1" x14ac:dyDescent="0.35">
      <c r="B54" s="42"/>
      <c r="D54" s="46"/>
      <c r="E54" s="56" t="s">
        <v>659</v>
      </c>
      <c r="F54" s="46"/>
      <c r="G54" s="46"/>
      <c r="H54" s="46"/>
      <c r="I54" s="46"/>
      <c r="J54" s="53">
        <f>'Feuille de calcul'!J21</f>
        <v>0</v>
      </c>
    </row>
    <row r="55" spans="2:11" ht="14.4" customHeight="1" x14ac:dyDescent="0.3">
      <c r="B55" s="199" t="s">
        <v>688</v>
      </c>
      <c r="C55" s="200"/>
      <c r="D55" s="39" t="s">
        <v>665</v>
      </c>
      <c r="E55" s="65"/>
      <c r="F55" s="162">
        <f>'Feuille de calcul'!K16</f>
        <v>0</v>
      </c>
      <c r="G55" s="163"/>
      <c r="H55" s="113"/>
      <c r="I55" s="114"/>
      <c r="J55" s="185">
        <f>'Feuille de calcul'!O21</f>
        <v>0</v>
      </c>
    </row>
    <row r="56" spans="2:11" x14ac:dyDescent="0.3">
      <c r="B56" s="201"/>
      <c r="C56" s="202"/>
      <c r="D56" s="42" t="s">
        <v>666</v>
      </c>
      <c r="E56" s="66"/>
      <c r="F56" s="164"/>
      <c r="G56" s="165"/>
      <c r="H56" s="115"/>
      <c r="I56" s="116"/>
      <c r="J56" s="187"/>
    </row>
    <row r="57" spans="2:11" x14ac:dyDescent="0.3">
      <c r="B57" s="201"/>
      <c r="C57" s="202"/>
      <c r="D57" s="42" t="s">
        <v>667</v>
      </c>
      <c r="E57" s="66"/>
      <c r="F57" s="164"/>
      <c r="G57" s="165"/>
      <c r="H57" s="125">
        <f>'Feuille de calcul'!N10</f>
        <v>0</v>
      </c>
      <c r="I57" s="116" t="s">
        <v>605</v>
      </c>
      <c r="J57" s="187"/>
    </row>
    <row r="58" spans="2:11" x14ac:dyDescent="0.3">
      <c r="B58" s="201"/>
      <c r="C58" s="202"/>
      <c r="D58" s="42" t="s">
        <v>668</v>
      </c>
      <c r="E58" s="66"/>
      <c r="F58" s="164"/>
      <c r="G58" s="165"/>
      <c r="H58" s="115"/>
      <c r="I58" s="116"/>
      <c r="J58" s="187"/>
    </row>
    <row r="59" spans="2:11" ht="15" thickBot="1" x14ac:dyDescent="0.35">
      <c r="B59" s="203"/>
      <c r="C59" s="204"/>
      <c r="D59" s="45" t="s">
        <v>669</v>
      </c>
      <c r="E59" s="67"/>
      <c r="F59" s="166"/>
      <c r="G59" s="167"/>
      <c r="H59" s="117"/>
      <c r="I59" s="118"/>
      <c r="J59" s="186"/>
    </row>
    <row r="60" spans="2:11" s="88" customFormat="1" ht="21.6" customHeight="1" thickBot="1" x14ac:dyDescent="0.35">
      <c r="B60" s="89" t="s">
        <v>664</v>
      </c>
      <c r="C60" s="90"/>
      <c r="D60" s="91" t="s">
        <v>660</v>
      </c>
      <c r="E60" s="92"/>
      <c r="F60" s="92"/>
      <c r="G60" s="92"/>
      <c r="H60" s="92"/>
      <c r="I60" s="93"/>
      <c r="J60" s="53">
        <f>'Feuille de calcul'!P21</f>
        <v>0</v>
      </c>
      <c r="K60" s="33"/>
    </row>
    <row r="61" spans="2:11" ht="25.2" customHeight="1" x14ac:dyDescent="0.3">
      <c r="B61" s="195" t="s">
        <v>686</v>
      </c>
      <c r="C61" s="196"/>
      <c r="D61" s="205" t="s">
        <v>661</v>
      </c>
      <c r="E61" s="206"/>
      <c r="F61" s="162">
        <f>'Feuille de calcul'!D16</f>
        <v>0</v>
      </c>
      <c r="G61" s="163"/>
      <c r="H61" s="163"/>
      <c r="I61" s="188"/>
      <c r="J61" s="185">
        <f>'Feuille de calcul'!N21</f>
        <v>0</v>
      </c>
    </row>
    <row r="62" spans="2:11" s="88" customFormat="1" ht="18.600000000000001" customHeight="1" thickBot="1" x14ac:dyDescent="0.35">
      <c r="B62" s="197"/>
      <c r="C62" s="198"/>
      <c r="D62" s="108" t="s">
        <v>662</v>
      </c>
      <c r="E62" s="109"/>
      <c r="F62" s="210">
        <f>'Feuille de calcul'!O10</f>
        <v>0</v>
      </c>
      <c r="G62" s="211"/>
      <c r="H62" s="211"/>
      <c r="I62" s="112" t="s">
        <v>605</v>
      </c>
      <c r="J62" s="186"/>
      <c r="K62" s="33"/>
    </row>
    <row r="63" spans="2:11" x14ac:dyDescent="0.3">
      <c r="B63" s="189" t="s">
        <v>687</v>
      </c>
      <c r="C63" s="190"/>
      <c r="D63" s="39" t="s">
        <v>670</v>
      </c>
      <c r="E63" s="41"/>
      <c r="F63" s="162">
        <f>'Feuille de calcul'!B16</f>
        <v>0</v>
      </c>
      <c r="G63" s="163"/>
      <c r="H63" s="113"/>
      <c r="I63" s="114"/>
      <c r="J63" s="185">
        <f>'Feuille de calcul'!M21</f>
        <v>0</v>
      </c>
    </row>
    <row r="64" spans="2:11" x14ac:dyDescent="0.3">
      <c r="B64" s="191"/>
      <c r="C64" s="192"/>
      <c r="D64" s="42" t="s">
        <v>671</v>
      </c>
      <c r="E64" s="44"/>
      <c r="F64" s="164"/>
      <c r="G64" s="165"/>
      <c r="H64" s="125">
        <f>'Feuille de calcul'!R10</f>
        <v>0</v>
      </c>
      <c r="I64" s="116" t="s">
        <v>605</v>
      </c>
      <c r="J64" s="187"/>
    </row>
    <row r="65" spans="1:10" ht="15" thickBot="1" x14ac:dyDescent="0.35">
      <c r="B65" s="193"/>
      <c r="C65" s="194"/>
      <c r="D65" s="45" t="s">
        <v>672</v>
      </c>
      <c r="E65" s="64"/>
      <c r="F65" s="166"/>
      <c r="G65" s="167"/>
      <c r="H65" s="117"/>
      <c r="I65" s="118"/>
      <c r="J65" s="186"/>
    </row>
    <row r="66" spans="1:10" ht="7.5" customHeight="1" thickBot="1" x14ac:dyDescent="0.35"/>
    <row r="67" spans="1:10" ht="15" thickBot="1" x14ac:dyDescent="0.35">
      <c r="F67" s="143" t="s">
        <v>673</v>
      </c>
      <c r="G67" s="144"/>
      <c r="H67" s="144"/>
      <c r="I67" s="145"/>
      <c r="J67" s="53" t="s">
        <v>678</v>
      </c>
    </row>
    <row r="68" spans="1:10" x14ac:dyDescent="0.3">
      <c r="B68" s="172" t="s">
        <v>674</v>
      </c>
      <c r="C68" s="173"/>
      <c r="D68" s="39" t="s">
        <v>675</v>
      </c>
      <c r="E68" s="41"/>
      <c r="F68" s="178">
        <f>'Feuille de calcul'!L16</f>
        <v>0</v>
      </c>
      <c r="G68" s="179"/>
      <c r="H68" s="119"/>
      <c r="I68" s="120"/>
      <c r="J68" s="185">
        <f>'Feuille de calcul'!Q21</f>
        <v>0</v>
      </c>
    </row>
    <row r="69" spans="1:10" x14ac:dyDescent="0.3">
      <c r="B69" s="174"/>
      <c r="C69" s="175"/>
      <c r="D69" s="42" t="s">
        <v>676</v>
      </c>
      <c r="E69" s="44"/>
      <c r="F69" s="180"/>
      <c r="G69" s="181"/>
      <c r="H69" s="125">
        <f>'Feuille de calcul'!P10</f>
        <v>0</v>
      </c>
      <c r="I69" s="121" t="s">
        <v>605</v>
      </c>
      <c r="J69" s="187"/>
    </row>
    <row r="70" spans="1:10" ht="15" thickBot="1" x14ac:dyDescent="0.35">
      <c r="B70" s="176"/>
      <c r="C70" s="177"/>
      <c r="D70" s="45" t="s">
        <v>677</v>
      </c>
      <c r="E70" s="64"/>
      <c r="F70" s="182"/>
      <c r="G70" s="183"/>
      <c r="H70" s="122"/>
      <c r="I70" s="123"/>
      <c r="J70" s="186"/>
    </row>
    <row r="71" spans="1:10" ht="6.75" customHeight="1" thickBot="1" x14ac:dyDescent="0.35"/>
    <row r="72" spans="1:10" ht="15" thickBot="1" x14ac:dyDescent="0.35">
      <c r="F72" s="59" t="s">
        <v>679</v>
      </c>
      <c r="G72" s="110"/>
      <c r="H72" s="110"/>
      <c r="I72" s="110"/>
      <c r="J72" s="57">
        <f>SUM(J54:J70)</f>
        <v>0</v>
      </c>
    </row>
    <row r="73" spans="1:10" ht="15" thickBot="1" x14ac:dyDescent="0.35">
      <c r="B73" s="170" t="s">
        <v>680</v>
      </c>
      <c r="C73" s="171"/>
      <c r="D73" s="85" t="s">
        <v>682</v>
      </c>
      <c r="E73" s="58"/>
      <c r="F73" s="55"/>
      <c r="G73" s="55"/>
      <c r="H73" s="55"/>
      <c r="I73" s="55"/>
      <c r="J73" s="69"/>
    </row>
    <row r="74" spans="1:10" ht="15" thickBot="1" x14ac:dyDescent="0.35">
      <c r="B74" s="170" t="s">
        <v>681</v>
      </c>
      <c r="C74" s="171"/>
      <c r="D74" s="86" t="s">
        <v>683</v>
      </c>
      <c r="E74" s="58"/>
      <c r="J74" s="69"/>
    </row>
    <row r="75" spans="1:10" ht="15" thickBot="1" x14ac:dyDescent="0.35">
      <c r="B75" s="168" t="s">
        <v>684</v>
      </c>
      <c r="C75" s="169"/>
      <c r="D75" s="87" t="s">
        <v>685</v>
      </c>
      <c r="E75" s="58"/>
      <c r="J75" s="69"/>
    </row>
    <row r="76" spans="1:10" ht="18" customHeight="1" x14ac:dyDescent="0.3">
      <c r="J76" s="69"/>
    </row>
    <row r="77" spans="1:10" x14ac:dyDescent="0.3">
      <c r="A77" s="32" t="s">
        <v>706</v>
      </c>
      <c r="F77" s="55"/>
      <c r="G77" s="55"/>
      <c r="H77" s="55"/>
      <c r="I77" s="55"/>
      <c r="J77" s="69"/>
    </row>
    <row r="78" spans="1:10" x14ac:dyDescent="0.3">
      <c r="A78" t="s">
        <v>704</v>
      </c>
    </row>
    <row r="79" spans="1:10" x14ac:dyDescent="0.3">
      <c r="A79" t="s">
        <v>705</v>
      </c>
    </row>
    <row r="81" spans="1:10" x14ac:dyDescent="0.3">
      <c r="A81" s="32" t="s">
        <v>707</v>
      </c>
    </row>
    <row r="82" spans="1:10" x14ac:dyDescent="0.3">
      <c r="A82" t="s">
        <v>709</v>
      </c>
    </row>
    <row r="83" spans="1:10" x14ac:dyDescent="0.3">
      <c r="A83" t="s">
        <v>708</v>
      </c>
    </row>
    <row r="84" spans="1:10" ht="7.5" customHeight="1" thickBot="1" x14ac:dyDescent="0.35"/>
    <row r="85" spans="1:10" ht="27.75" customHeight="1" x14ac:dyDescent="0.3">
      <c r="B85" s="184" t="s">
        <v>710</v>
      </c>
      <c r="C85" s="184"/>
      <c r="D85" s="184"/>
      <c r="E85" s="184"/>
      <c r="F85" s="184"/>
      <c r="G85" s="184"/>
      <c r="H85" s="184"/>
      <c r="I85" s="184"/>
      <c r="J85" s="184"/>
    </row>
  </sheetData>
  <sheetProtection algorithmName="SHA-512" hashValue="5JhZDWnTo/3znk2dF+0/nv+CTP2sNCFqVquwjc1HYSyF8vo+fV3CUf1AAB0wjxo/qCbiAu8DgG9zSJvwekdiaQ==" saltValue="CBWumkQWDj57Zp5W5CTT1Q==" spinCount="100000" sheet="1" objects="1" scenarios="1" selectLockedCells="1"/>
  <mergeCells count="49">
    <mergeCell ref="B44:J44"/>
    <mergeCell ref="B85:J85"/>
    <mergeCell ref="J61:J62"/>
    <mergeCell ref="J55:J59"/>
    <mergeCell ref="J63:J65"/>
    <mergeCell ref="J68:J70"/>
    <mergeCell ref="F67:I67"/>
    <mergeCell ref="F61:I61"/>
    <mergeCell ref="B63:C65"/>
    <mergeCell ref="B61:C62"/>
    <mergeCell ref="B55:C59"/>
    <mergeCell ref="D61:E61"/>
    <mergeCell ref="F47:I47"/>
    <mergeCell ref="B53:I53"/>
    <mergeCell ref="F62:H62"/>
    <mergeCell ref="F55:G59"/>
    <mergeCell ref="F63:G65"/>
    <mergeCell ref="F48:G48"/>
    <mergeCell ref="B75:C75"/>
    <mergeCell ref="B74:C74"/>
    <mergeCell ref="B73:C73"/>
    <mergeCell ref="B68:C70"/>
    <mergeCell ref="F68:G70"/>
    <mergeCell ref="F50:G50"/>
    <mergeCell ref="F49:G49"/>
    <mergeCell ref="F51:G51"/>
    <mergeCell ref="F52:G52"/>
    <mergeCell ref="G18:I18"/>
    <mergeCell ref="G19:I19"/>
    <mergeCell ref="D28:H28"/>
    <mergeCell ref="D35:H35"/>
    <mergeCell ref="H25:J25"/>
    <mergeCell ref="H30:J30"/>
    <mergeCell ref="H37:J37"/>
    <mergeCell ref="H42:J42"/>
    <mergeCell ref="G4:J4"/>
    <mergeCell ref="D4:E4"/>
    <mergeCell ref="G14:J14"/>
    <mergeCell ref="D25:E25"/>
    <mergeCell ref="G5:I5"/>
    <mergeCell ref="G6:I6"/>
    <mergeCell ref="G7:I7"/>
    <mergeCell ref="G8:I8"/>
    <mergeCell ref="G9:I9"/>
    <mergeCell ref="G10:I10"/>
    <mergeCell ref="G11:I11"/>
    <mergeCell ref="G15:I15"/>
    <mergeCell ref="G16:I16"/>
    <mergeCell ref="G17:I17"/>
  </mergeCells>
  <dataValidations count="1">
    <dataValidation type="list" allowBlank="1" showInputMessage="1" showErrorMessage="1" sqref="G11" xr:uid="{00000000-0002-0000-0400-000000000000}">
      <formula1>$A$85:$A$90</formula1>
    </dataValidation>
  </dataValidations>
  <pageMargins left="0.7" right="0.7" top="0.75" bottom="0.75" header="0.3" footer="0.3"/>
  <pageSetup paperSize="9" scale="77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607A049-0268-4C85-900D-303B59569C88}">
            <xm:f>IF($H$25='liste deroulante'!$D$17,TRUE,FALSE)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9" id="{6D7C8322-67F1-4186-B540-9BA355BD1D40}">
            <xm:f>IF($H$25='liste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10" id="{1BEDD4F6-C001-458D-BF51-52FD2F4887E3}">
            <xm:f>IF($H$25='liste deroulante'!$D$15,TRUE,FALSE)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5" id="{84025F5B-1DFB-4723-91A7-CD41C777417B}">
            <xm:f>IF($H$30='liste deroulante'!$D$17,TRUE,FALSE)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E46E0EB9-5285-4EAF-AEE7-E85E6CEB72FC}">
            <xm:f>IF($H$30='liste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11" id="{2B5E9A0F-C5B6-47A3-9FC3-B5B8797C76BF}">
            <xm:f>IF($H$30='liste deroulante'!$D$15,TRUE,FALSE)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4" id="{AC23E26C-0C4D-453B-B62E-C3BD7EB06408}">
            <xm:f>IF($H$37='liste deroulante'!$D$17,TRUE,FALSE)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7" id="{666D395C-E9F9-483A-84F2-9E9606016ED0}">
            <xm:f>IF($H$37='liste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12" id="{79326E7F-1CCD-4AA4-B2AE-82649A801A05}">
            <xm:f>IF($H$37='liste deroulante'!$D$15,TRUE,FALSE)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22" id="{3CE022F4-E456-472D-B779-136714C17563}">
            <xm:f>IF($H$42='liste deroulante'!$D$15,TRUE,FALSE)</xm:f>
            <x14:dxf>
              <fill>
                <patternFill>
                  <bgColor rgb="FFFF0000"/>
                </patternFill>
              </fill>
            </x14:dxf>
          </x14:cfRule>
          <x14:cfRule type="expression" priority="23" id="{8236FC31-4D6E-41A0-ADA4-8B9FA8D33714}">
            <xm:f>IF($H$42='liste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24" id="{63AFAE12-467B-4E40-B3E4-A08696BCA446}">
            <xm:f>IF($H$42='liste deroulante'!$D$17,TRUE,FALSE)</xm:f>
            <x14:dxf>
              <font>
                <color auto="1"/>
              </font>
              <fill>
                <patternFill>
                  <bgColor rgb="FF92D050"/>
                </patternFill>
              </fill>
            </x14:dxf>
          </x14:cfRule>
          <xm:sqref>A41:J41 A43:J43 A42:H42</xm:sqref>
        </x14:conditionalFormatting>
        <x14:conditionalFormatting xmlns:xm="http://schemas.microsoft.com/office/excel/2006/main">
          <x14:cfRule type="expression" priority="1" id="{33E022A6-F82C-46B6-9135-3A5B462024F2}">
            <xm:f>IF($H$42='liste deroulante'!$D$15,TRUE,FALSE)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F655890C-79D6-4FE5-A7A6-5E9539E6EB87}">
            <xm:f>IF($H$42='liste deroulante'!$D$16,TRUE,FALSE)</xm:f>
            <x14:dxf>
              <fill>
                <patternFill>
                  <bgColor rgb="FFFFC000"/>
                </patternFill>
              </fill>
            </x14:dxf>
          </x14:cfRule>
          <x14:cfRule type="expression" priority="3" id="{17EF2056-B45F-4508-A095-D421ED6BE78C}">
            <xm:f>IF($H$42='liste deroulante'!$D$17,TRUE,FALSE)</xm:f>
            <x14:dxf>
              <font>
                <color auto="1"/>
              </font>
              <fill>
                <patternFill>
                  <bgColor rgb="FF92D050"/>
                </patternFill>
              </fill>
            </x14:dxf>
          </x14:cfRule>
          <xm:sqref>K41:K43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1000000}">
          <x14:formula1>
            <xm:f>'liste deroulante'!$D$4:$D$7</xm:f>
          </x14:formula1>
          <xm:sqref>D28:D29</xm:sqref>
        </x14:dataValidation>
        <x14:dataValidation type="list" allowBlank="1" showInputMessage="1" showErrorMessage="1" xr:uid="{00000000-0002-0000-0400-000002000000}">
          <x14:formula1>
            <xm:f>'liste deroulante'!$D$9:$D$12</xm:f>
          </x14:formula1>
          <xm:sqref>D35:D36</xm:sqref>
        </x14:dataValidation>
        <x14:dataValidation type="list" allowBlank="1" showInputMessage="1" showErrorMessage="1" xr:uid="{00000000-0002-0000-0400-000003000000}">
          <x14:formula1>
            <xm:f>'liste deroulante'!$A$78:$A$83</xm:f>
          </x14:formula1>
          <xm:sqref>G6:G10</xm:sqref>
        </x14:dataValidation>
        <x14:dataValidation type="list" allowBlank="1" showInputMessage="1" showErrorMessage="1" xr:uid="{00000000-0002-0000-0400-000004000000}">
          <x14:formula1>
            <xm:f>'liste deroulante'!$A$64:$A$75</xm:f>
          </x14:formula1>
          <xm:sqref>G16:G19</xm:sqref>
        </x14:dataValidation>
        <x14:dataValidation type="list" allowBlank="1" showInputMessage="1" showErrorMessage="1" xr:uid="{00000000-0002-0000-0400-000005000000}">
          <x14:formula1>
            <xm:f>'liste deroulante'!$A$1:$A$61</xm:f>
          </x14:formula1>
          <xm:sqref>D6:D19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1"/>
  <sheetViews>
    <sheetView topLeftCell="A7" workbookViewId="0">
      <selection activeCell="G18" sqref="G18"/>
    </sheetView>
  </sheetViews>
  <sheetFormatPr baseColWidth="10" defaultRowHeight="14.4" x14ac:dyDescent="0.3"/>
  <cols>
    <col min="1" max="1" width="16.109375" bestFit="1" customWidth="1"/>
    <col min="3" max="3" width="17.33203125" customWidth="1"/>
    <col min="15" max="15" width="19.6640625" bestFit="1" customWidth="1"/>
    <col min="18" max="18" width="18.88671875" bestFit="1" customWidth="1"/>
  </cols>
  <sheetData>
    <row r="1" spans="1:25" s="35" customFormat="1" x14ac:dyDescent="0.3">
      <c r="A1" s="35" t="s">
        <v>617</v>
      </c>
      <c r="B1" s="35" t="str">
        <f>VLOOKUP(B2,'type de culture par categorie'!$A$1:$B$104,2,FALSE)</f>
        <v>C1</v>
      </c>
      <c r="C1" s="35" t="str">
        <f>VLOOKUP(C2,'type de culture par categorie'!$A$1:$B$104,2,FALSE)</f>
        <v>C1</v>
      </c>
      <c r="D1" s="35" t="str">
        <f>VLOOKUP(D2,'type de culture par categorie'!$A$1:$B$104,2,FALSE)</f>
        <v>C3</v>
      </c>
      <c r="E1" s="35" t="str">
        <f>VLOOKUP(E2,'type de culture par categorie'!$A$1:$B$104,2,FALSE)</f>
        <v>C2</v>
      </c>
      <c r="F1" s="35" t="str">
        <f>VLOOKUP(F2,'type de culture par categorie'!$A$1:$B$104,2,FALSE)</f>
        <v>C2</v>
      </c>
      <c r="G1" s="35">
        <f>VLOOKUP(G2,'type de culture par categorie'!$A$1:$B$104,2,FALSE)</f>
        <v>0</v>
      </c>
      <c r="H1" s="35">
        <f>VLOOKUP(H2,'type de culture par categorie'!$A$1:$B$104,2,FALSE)</f>
        <v>0</v>
      </c>
      <c r="I1" s="35">
        <f>VLOOKUP(I2,'type de culture par categorie'!$A$1:$B$104,2,FALSE)</f>
        <v>0</v>
      </c>
      <c r="J1" s="35">
        <f>VLOOKUP(J2,'type de culture par categorie'!$A$1:$B$104,2,FALSE)</f>
        <v>0</v>
      </c>
      <c r="K1" s="35">
        <f>VLOOKUP(K2,'type de culture par categorie'!$A$1:$B$104,2,FALSE)</f>
        <v>0</v>
      </c>
      <c r="L1" s="35">
        <f>VLOOKUP(L2,'type de culture par categorie'!$A$1:$B$104,2,FALSE)</f>
        <v>0</v>
      </c>
      <c r="M1" s="35">
        <f>VLOOKUP(M2,'type de culture par categorie'!$A$1:$B$104,2,FALSE)</f>
        <v>0</v>
      </c>
      <c r="N1" s="35">
        <f>VLOOKUP(N2,'type de culture par categorie'!$A$1:$B$104,2,FALSE)</f>
        <v>0</v>
      </c>
      <c r="O1" s="35">
        <f>VLOOKUP(O2,'type de culture par categorie'!$A$1:$B$104,2,FALSE)</f>
        <v>0</v>
      </c>
      <c r="P1" s="35" t="str">
        <f>VLOOKUP(P2,'type de culture par categorie'!$A$1:$B$104,2,FALSE)</f>
        <v>A1</v>
      </c>
      <c r="Q1" s="35" t="str">
        <f>VLOOKUP(Q2,'type de culture par categorie'!$A$1:$B$104,2,FALSE)</f>
        <v>P</v>
      </c>
      <c r="R1" s="35" t="str">
        <f>VLOOKUP(R2,'type de culture par categorie'!$A$1:$B$104,2,FALSE)</f>
        <v>P</v>
      </c>
      <c r="S1" s="35" t="e">
        <f>VLOOKUP(S2,'type de culture par categorie'!$A$1:$B$104,2,FALSE)</f>
        <v>#N/A</v>
      </c>
      <c r="T1" s="35">
        <f>VLOOKUP(T2,'type de culture par categorie'!$A$1:$B$104,2,FALSE)</f>
        <v>0</v>
      </c>
      <c r="U1" s="35">
        <f>VLOOKUP(U2,'type de culture par categorie'!$A$1:$B$104,2,FALSE)</f>
        <v>0</v>
      </c>
      <c r="V1" s="35" t="str">
        <f>VLOOKUP(V2,'type de culture par categorie'!$A$1:$B$104,2,FALSE)</f>
        <v>I</v>
      </c>
      <c r="W1" s="35" t="str">
        <f>VLOOKUP(W2,'type de culture par categorie'!$A$1:$B$104,2,FALSE)</f>
        <v>I</v>
      </c>
      <c r="X1" s="35">
        <f>VLOOKUP(X2,'type de culture par categorie'!$A$1:$B$104,2,FALSE)</f>
        <v>0</v>
      </c>
      <c r="Y1" s="35">
        <f>VLOOKUP(Y2,'type de culture par categorie'!$A$1:$B$104,2,FALSE)</f>
        <v>0</v>
      </c>
    </row>
    <row r="2" spans="1:25" s="35" customFormat="1" x14ac:dyDescent="0.3">
      <c r="A2" s="35" t="s">
        <v>618</v>
      </c>
      <c r="B2" s="35" t="str">
        <f>'Eco-régime'!D$6</f>
        <v>Blé tendre d'hiver</v>
      </c>
      <c r="C2" s="35" t="str">
        <f>'Eco-régime'!D7</f>
        <v>Orge d'hiver</v>
      </c>
      <c r="D2" s="35" t="str">
        <f>'Eco-régime'!D8</f>
        <v>Colza d'hiver</v>
      </c>
      <c r="E2" s="35" t="str">
        <f>'Eco-régime'!D9</f>
        <v>Orge de printemps</v>
      </c>
      <c r="F2" s="35" t="str">
        <f>'Eco-régime'!D10</f>
        <v>Maïs</v>
      </c>
      <c r="G2" s="35">
        <f>'Eco-régime'!D11</f>
        <v>0</v>
      </c>
      <c r="H2" s="35">
        <f>'Eco-régime'!D12</f>
        <v>0</v>
      </c>
      <c r="I2" s="35">
        <f>'Eco-régime'!D13</f>
        <v>0</v>
      </c>
      <c r="J2" s="35">
        <f>'Eco-régime'!D14</f>
        <v>0</v>
      </c>
      <c r="K2" s="35">
        <f>'Eco-régime'!D15</f>
        <v>0</v>
      </c>
      <c r="L2" s="35">
        <f>'Eco-régime'!D16</f>
        <v>0</v>
      </c>
      <c r="M2" s="35">
        <f>'Eco-régime'!D17</f>
        <v>0</v>
      </c>
      <c r="N2" s="35">
        <f>'Eco-régime'!D18</f>
        <v>0</v>
      </c>
      <c r="O2" s="35">
        <f>'Eco-régime'!D19</f>
        <v>0</v>
      </c>
      <c r="P2" s="35" t="str">
        <f>'Eco-régime'!G6</f>
        <v>Prairie temporaire de 5 ans ou moins</v>
      </c>
      <c r="Q2" s="35" t="str">
        <f>'Eco-régime'!G7</f>
        <v>Prairie en rotation longue (6 ans ou plus)</v>
      </c>
      <c r="R2" s="35" t="str">
        <f>'Eco-régime'!G8</f>
        <v xml:space="preserve">Prairie permanente </v>
      </c>
      <c r="S2" s="35" t="str">
        <f>'Eco-régime'!G9</f>
        <v>Jachère de 6 ans ou plus non SIE J6P</v>
      </c>
      <c r="T2" s="35">
        <f>'Eco-régime'!G10</f>
        <v>0</v>
      </c>
      <c r="U2" s="35">
        <f>'Eco-régime'!G11</f>
        <v>0</v>
      </c>
      <c r="V2" s="35" t="str">
        <f>'Eco-régime'!G16</f>
        <v>Vergers</v>
      </c>
      <c r="W2" s="35" t="str">
        <f>'Eco-régime'!G17</f>
        <v>Plantes ornementales et PPAM pérennes</v>
      </c>
      <c r="X2" s="35">
        <f>'Eco-régime'!G18</f>
        <v>0</v>
      </c>
      <c r="Y2" s="35">
        <f>'Eco-régime'!G19</f>
        <v>0</v>
      </c>
    </row>
    <row r="3" spans="1:25" s="35" customFormat="1" x14ac:dyDescent="0.3">
      <c r="A3" s="35" t="s">
        <v>619</v>
      </c>
      <c r="B3" s="35">
        <f>'Eco-régime'!E6</f>
        <v>0</v>
      </c>
      <c r="C3" s="35">
        <f>'Eco-régime'!E7</f>
        <v>0</v>
      </c>
      <c r="D3" s="35">
        <f>'Eco-régime'!E8</f>
        <v>0</v>
      </c>
      <c r="E3" s="35">
        <f>'Eco-régime'!E9</f>
        <v>0</v>
      </c>
      <c r="F3" s="35">
        <f>'Eco-régime'!E10</f>
        <v>0</v>
      </c>
      <c r="G3" s="35">
        <f>'Eco-régime'!E11</f>
        <v>0</v>
      </c>
      <c r="H3" s="35">
        <f>'Eco-régime'!E12</f>
        <v>0</v>
      </c>
      <c r="I3" s="35">
        <f>'Eco-régime'!E13</f>
        <v>0</v>
      </c>
      <c r="J3" s="35">
        <f>'Eco-régime'!E14</f>
        <v>0</v>
      </c>
      <c r="K3" s="35">
        <f>'Eco-régime'!E15</f>
        <v>0</v>
      </c>
      <c r="L3" s="35">
        <f>'Eco-régime'!E16</f>
        <v>0</v>
      </c>
      <c r="M3" s="35">
        <f>'Eco-régime'!E17</f>
        <v>0</v>
      </c>
      <c r="N3" s="35">
        <f>'Eco-régime'!E18</f>
        <v>0</v>
      </c>
      <c r="O3" s="35">
        <f>'Eco-régime'!E19</f>
        <v>0</v>
      </c>
      <c r="P3" s="35">
        <f>'Eco-régime'!J6</f>
        <v>0</v>
      </c>
      <c r="Q3" s="35">
        <f>'Eco-régime'!J7</f>
        <v>0</v>
      </c>
      <c r="R3" s="35">
        <f>'Eco-régime'!J8</f>
        <v>0</v>
      </c>
      <c r="S3" s="35">
        <f>'Eco-régime'!J9</f>
        <v>0</v>
      </c>
      <c r="T3" s="35">
        <f>'Eco-régime'!J10</f>
        <v>0</v>
      </c>
      <c r="U3" s="35">
        <f>'Eco-régime'!J11</f>
        <v>0</v>
      </c>
      <c r="V3" s="35">
        <f>'Eco-régime'!J16</f>
        <v>0</v>
      </c>
      <c r="W3" s="35">
        <f>'Eco-régime'!J17</f>
        <v>0</v>
      </c>
      <c r="X3" s="35">
        <f>'Eco-régime'!J18</f>
        <v>0</v>
      </c>
      <c r="Y3" s="35">
        <f>'Eco-régime'!J19</f>
        <v>0</v>
      </c>
    </row>
    <row r="7" spans="1:25" s="96" customFormat="1" x14ac:dyDescent="0.3">
      <c r="B7" s="104"/>
      <c r="C7" s="104"/>
      <c r="D7" s="104"/>
      <c r="E7" s="104" t="s">
        <v>256</v>
      </c>
      <c r="F7" s="104" t="s">
        <v>71</v>
      </c>
      <c r="G7" s="104" t="s">
        <v>241</v>
      </c>
      <c r="H7" s="104" t="s">
        <v>28</v>
      </c>
      <c r="I7" s="104" t="s">
        <v>36</v>
      </c>
      <c r="J7" s="104" t="s">
        <v>40</v>
      </c>
      <c r="K7" s="104" t="s">
        <v>84</v>
      </c>
      <c r="L7" s="104" t="s">
        <v>194</v>
      </c>
      <c r="M7" s="104" t="s">
        <v>156</v>
      </c>
      <c r="N7" s="104" t="s">
        <v>14</v>
      </c>
      <c r="O7" s="104"/>
      <c r="P7" s="104" t="s">
        <v>63</v>
      </c>
      <c r="Q7" s="104" t="s">
        <v>7</v>
      </c>
      <c r="R7" s="104"/>
    </row>
    <row r="8" spans="1:25" s="96" customFormat="1" ht="27.6" x14ac:dyDescent="0.3">
      <c r="B8" s="105" t="s">
        <v>606</v>
      </c>
      <c r="C8" s="102" t="s">
        <v>606</v>
      </c>
      <c r="D8" s="102" t="s">
        <v>606</v>
      </c>
      <c r="E8" s="102" t="s">
        <v>606</v>
      </c>
      <c r="F8" s="102" t="s">
        <v>606</v>
      </c>
      <c r="G8" s="102" t="s">
        <v>606</v>
      </c>
      <c r="H8" s="102" t="s">
        <v>606</v>
      </c>
      <c r="I8" s="102" t="s">
        <v>606</v>
      </c>
      <c r="J8" s="102" t="s">
        <v>606</v>
      </c>
      <c r="K8" s="102" t="s">
        <v>606</v>
      </c>
      <c r="L8" s="102" t="s">
        <v>606</v>
      </c>
      <c r="M8" s="102" t="s">
        <v>606</v>
      </c>
      <c r="N8" s="102" t="s">
        <v>606</v>
      </c>
      <c r="O8" s="102" t="s">
        <v>607</v>
      </c>
      <c r="P8" s="102" t="s">
        <v>606</v>
      </c>
      <c r="Q8" s="102" t="s">
        <v>606</v>
      </c>
      <c r="R8" s="102" t="s">
        <v>607</v>
      </c>
    </row>
    <row r="9" spans="1:25" s="96" customFormat="1" ht="72" x14ac:dyDescent="0.3">
      <c r="A9" s="96" t="s">
        <v>622</v>
      </c>
      <c r="B9" s="106" t="s">
        <v>620</v>
      </c>
      <c r="C9" s="97" t="s">
        <v>691</v>
      </c>
      <c r="D9" s="97" t="s">
        <v>621</v>
      </c>
      <c r="E9" s="97" t="s">
        <v>608</v>
      </c>
      <c r="F9" s="97" t="s">
        <v>609</v>
      </c>
      <c r="G9" s="97" t="s">
        <v>576</v>
      </c>
      <c r="H9" s="97" t="s">
        <v>610</v>
      </c>
      <c r="I9" s="97" t="s">
        <v>583</v>
      </c>
      <c r="J9" s="97" t="s">
        <v>584</v>
      </c>
      <c r="K9" s="97" t="s">
        <v>611</v>
      </c>
      <c r="L9" s="97" t="s">
        <v>585</v>
      </c>
      <c r="M9" s="97" t="s">
        <v>586</v>
      </c>
      <c r="N9" s="97" t="s">
        <v>612</v>
      </c>
      <c r="O9" s="97" t="s">
        <v>613</v>
      </c>
      <c r="P9" s="97" t="s">
        <v>614</v>
      </c>
      <c r="Q9" s="97" t="s">
        <v>598</v>
      </c>
      <c r="R9" s="97" t="s">
        <v>616</v>
      </c>
    </row>
    <row r="10" spans="1:25" s="96" customFormat="1" x14ac:dyDescent="0.3">
      <c r="A10" s="107">
        <f>SUM(B3:Y3)</f>
        <v>0</v>
      </c>
      <c r="B10" s="107">
        <f>D10+Q10+P10</f>
        <v>0</v>
      </c>
      <c r="C10" s="107" t="str">
        <f>IF(B10=A10,"vrai","erreur")</f>
        <v>vrai</v>
      </c>
      <c r="D10" s="107">
        <f>SUM(E10:N10)</f>
        <v>0</v>
      </c>
      <c r="E10" s="107">
        <f>SUMIF($B$1:$Y$1,E$7,$B3:$Y3)</f>
        <v>0</v>
      </c>
      <c r="F10" s="107">
        <f t="shared" ref="F10:Q10" si="0">SUMIF($B$1:$Y$1,F$7,$B3:$Y3)</f>
        <v>0</v>
      </c>
      <c r="G10" s="107">
        <f t="shared" si="0"/>
        <v>0</v>
      </c>
      <c r="H10" s="107">
        <f t="shared" si="0"/>
        <v>0</v>
      </c>
      <c r="I10" s="107">
        <f t="shared" si="0"/>
        <v>0</v>
      </c>
      <c r="J10" s="107">
        <f t="shared" si="0"/>
        <v>0</v>
      </c>
      <c r="K10" s="107">
        <f t="shared" si="0"/>
        <v>0</v>
      </c>
      <c r="L10" s="107">
        <f t="shared" si="0"/>
        <v>0</v>
      </c>
      <c r="M10" s="107">
        <f t="shared" si="0"/>
        <v>0</v>
      </c>
      <c r="N10" s="107">
        <f t="shared" si="0"/>
        <v>0</v>
      </c>
      <c r="O10" s="107">
        <f>G10+H10</f>
        <v>0</v>
      </c>
      <c r="P10" s="107">
        <f t="shared" si="0"/>
        <v>0</v>
      </c>
      <c r="Q10" s="107">
        <f t="shared" si="0"/>
        <v>0</v>
      </c>
      <c r="R10" s="107">
        <f>E10+F10</f>
        <v>0</v>
      </c>
    </row>
    <row r="14" spans="1:25" x14ac:dyDescent="0.3">
      <c r="B14" s="102" t="s">
        <v>623</v>
      </c>
      <c r="C14" s="102" t="s">
        <v>623</v>
      </c>
      <c r="D14" s="102" t="s">
        <v>623</v>
      </c>
      <c r="E14" s="102" t="s">
        <v>623</v>
      </c>
      <c r="F14" s="102" t="s">
        <v>623</v>
      </c>
      <c r="G14" s="102" t="s">
        <v>623</v>
      </c>
      <c r="H14" s="102" t="s">
        <v>623</v>
      </c>
      <c r="I14" s="102" t="s">
        <v>623</v>
      </c>
      <c r="J14" s="102" t="s">
        <v>623</v>
      </c>
      <c r="K14" s="102" t="s">
        <v>623</v>
      </c>
      <c r="L14" s="102" t="s">
        <v>624</v>
      </c>
    </row>
    <row r="15" spans="1:25" ht="72" x14ac:dyDescent="0.3">
      <c r="B15" s="97" t="s">
        <v>616</v>
      </c>
      <c r="C15" s="97" t="s">
        <v>576</v>
      </c>
      <c r="D15" s="97" t="s">
        <v>613</v>
      </c>
      <c r="E15" s="97" t="s">
        <v>583</v>
      </c>
      <c r="F15" s="97" t="s">
        <v>584</v>
      </c>
      <c r="G15" s="97" t="s">
        <v>585</v>
      </c>
      <c r="H15" s="97" t="s">
        <v>586</v>
      </c>
      <c r="I15" s="97" t="s">
        <v>625</v>
      </c>
      <c r="J15" s="97" t="s">
        <v>615</v>
      </c>
      <c r="K15" s="97" t="s">
        <v>612</v>
      </c>
      <c r="L15" s="97" t="s">
        <v>626</v>
      </c>
    </row>
    <row r="16" spans="1:25" x14ac:dyDescent="0.3">
      <c r="B16" s="103">
        <f>IF(D10=0,0,R10/$D$10)</f>
        <v>0</v>
      </c>
      <c r="C16" s="103"/>
      <c r="D16" s="103">
        <f>IF(O10=0,0,O10/$D$10)</f>
        <v>0</v>
      </c>
      <c r="E16" s="103">
        <f>IF(I10=0,0,I10/$D$10)</f>
        <v>0</v>
      </c>
      <c r="F16" s="103">
        <f>IF(J10=0,0,J10/$D$10)</f>
        <v>0</v>
      </c>
      <c r="G16" s="103">
        <f>IF(L10=0,0,L10/$D$10)</f>
        <v>0</v>
      </c>
      <c r="H16" s="103">
        <f>IF(M10=0,0,M10/$D$10)</f>
        <v>0</v>
      </c>
      <c r="I16" s="103">
        <f>IF(K10=0,0,K10/$D$10)</f>
        <v>0</v>
      </c>
      <c r="J16" s="103"/>
      <c r="K16" s="103">
        <f>IF(N10=0,0,N10/$D$10)</f>
        <v>0</v>
      </c>
      <c r="L16" s="103">
        <f>IF(P10=0,0,P10/$B$10)</f>
        <v>0</v>
      </c>
    </row>
    <row r="19" spans="5:18" ht="27.6" x14ac:dyDescent="0.3">
      <c r="E19" s="95" t="s">
        <v>627</v>
      </c>
      <c r="F19" s="95" t="s">
        <v>627</v>
      </c>
      <c r="G19" s="95" t="s">
        <v>627</v>
      </c>
      <c r="H19" s="95" t="s">
        <v>627</v>
      </c>
      <c r="I19" s="95" t="s">
        <v>627</v>
      </c>
      <c r="J19" s="95" t="s">
        <v>627</v>
      </c>
      <c r="K19" s="95" t="s">
        <v>627</v>
      </c>
      <c r="L19" s="95" t="s">
        <v>628</v>
      </c>
      <c r="M19" s="95" t="s">
        <v>627</v>
      </c>
      <c r="N19" s="95" t="s">
        <v>627</v>
      </c>
      <c r="O19" s="95" t="s">
        <v>627</v>
      </c>
      <c r="P19" s="95" t="s">
        <v>627</v>
      </c>
      <c r="Q19" s="95" t="s">
        <v>627</v>
      </c>
      <c r="R19" s="96"/>
    </row>
    <row r="20" spans="5:18" s="88" customFormat="1" ht="60" x14ac:dyDescent="0.3">
      <c r="E20" s="100" t="s">
        <v>629</v>
      </c>
      <c r="F20" s="100" t="s">
        <v>630</v>
      </c>
      <c r="G20" s="100" t="s">
        <v>631</v>
      </c>
      <c r="H20" s="100" t="s">
        <v>632</v>
      </c>
      <c r="I20" s="100" t="s">
        <v>633</v>
      </c>
      <c r="J20" s="100" t="s">
        <v>634</v>
      </c>
      <c r="K20" s="100" t="s">
        <v>689</v>
      </c>
      <c r="L20" s="100" t="s">
        <v>635</v>
      </c>
      <c r="M20" s="100" t="s">
        <v>616</v>
      </c>
      <c r="N20" s="100" t="s">
        <v>636</v>
      </c>
      <c r="O20" s="100" t="s">
        <v>637</v>
      </c>
      <c r="P20" s="100" t="s">
        <v>638</v>
      </c>
      <c r="Q20" s="100" t="s">
        <v>639</v>
      </c>
      <c r="R20" s="101" t="s">
        <v>690</v>
      </c>
    </row>
    <row r="21" spans="5:18" x14ac:dyDescent="0.3">
      <c r="E21" s="98">
        <f>IF(E16&gt;=10%,1,0)</f>
        <v>0</v>
      </c>
      <c r="F21" s="98">
        <f>IF(F16&gt;=10%,1,0)</f>
        <v>0</v>
      </c>
      <c r="G21" s="98">
        <f>IF(G16&gt;=7%,1,0)</f>
        <v>0</v>
      </c>
      <c r="H21" s="98">
        <f>IF(H16&gt;=5%,1,0)</f>
        <v>0</v>
      </c>
      <c r="I21" s="98">
        <f t="shared" ref="I21" si="1">IF(I16&gt;=10%,1,0)</f>
        <v>0</v>
      </c>
      <c r="J21" s="98">
        <f t="shared" ref="J21" si="2">IF(SUM(E21:I21)&gt;4,4,SUM(E21:I21))</f>
        <v>0</v>
      </c>
      <c r="K21" s="98">
        <f>IF(SUM(E21:I21)&gt;=10%,1,0)</f>
        <v>0</v>
      </c>
      <c r="L21" s="98">
        <f t="shared" ref="L21" si="3">IF(J21&gt;K21,J21,K21)</f>
        <v>0</v>
      </c>
      <c r="M21" s="98">
        <f>IF(AND(B16&gt;=5%,B16&lt;30%),2,IF(AND(B16&gt;=30%,B16&lt;50%),3,IF(B16&gt;=50%,4,0)))</f>
        <v>0</v>
      </c>
      <c r="N21" s="98">
        <f>IF(D16&gt;=10%,3,IF(OR(D16&gt;=5%,O10&gt;5),2,0))</f>
        <v>0</v>
      </c>
      <c r="O21" s="98">
        <f>IF(K16&gt;=75%,5,IF(K16&gt;=50%,4,IF(K16&gt;=25%,3,IF(K16&gt;=10%,2,IF(K16&gt;=5%,1,0)))))</f>
        <v>0</v>
      </c>
      <c r="P21" s="98">
        <f>IF(AND(D10&gt;0,D10&lt;10),2,0)</f>
        <v>0</v>
      </c>
      <c r="Q21" s="98">
        <f>IF(L16&gt;=75%,3,IF(L16&gt;=40%,2,IF(L16&gt;=10%,1,0)))</f>
        <v>0</v>
      </c>
      <c r="R21" s="99">
        <f>SUM(L21:Q21)</f>
        <v>0</v>
      </c>
    </row>
  </sheetData>
  <conditionalFormatting sqref="C10 A10">
    <cfRule type="containsText" dxfId="3" priority="1" operator="containsText" text="VRAI">
      <formula>NOT(ISERROR(SEARCH("VRAI",A10)))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CatégCult</vt:lpstr>
      <vt:lpstr>liste deroulante</vt:lpstr>
      <vt:lpstr>Feuil4 (2)</vt:lpstr>
      <vt:lpstr>type de culture par categorie</vt:lpstr>
      <vt:lpstr>Eco-régime</vt:lpstr>
      <vt:lpstr>Feuille de calcul</vt:lpstr>
    </vt:vector>
  </TitlesOfParts>
  <Company>Chambre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WULLENS</dc:creator>
  <cp:lastModifiedBy>Mathieu WULLENS</cp:lastModifiedBy>
  <cp:lastPrinted>2022-03-25T15:06:23Z</cp:lastPrinted>
  <dcterms:created xsi:type="dcterms:W3CDTF">2021-10-06T08:32:42Z</dcterms:created>
  <dcterms:modified xsi:type="dcterms:W3CDTF">2022-03-25T15:09:48Z</dcterms:modified>
</cp:coreProperties>
</file>